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FCI Summary" sheetId="2" r:id="rId1"/>
    <sheet name="Education Adequecy" sheetId="1" r:id="rId2"/>
  </sheets>
  <externalReferences>
    <externalReference r:id="rId3"/>
  </externalReferences>
  <definedNames>
    <definedName name="_xlnm.Print_Area" localSheetId="0">'FCI Summary'!$A$1:$L$37</definedName>
  </definedNames>
  <calcPr calcId="145621"/>
</workbook>
</file>

<file path=xl/calcChain.xml><?xml version="1.0" encoding="utf-8"?>
<calcChain xmlns="http://schemas.openxmlformats.org/spreadsheetml/2006/main">
  <c r="C36" i="2" l="1"/>
  <c r="C34" i="2"/>
  <c r="C30" i="2"/>
  <c r="C32" i="2" s="1"/>
  <c r="C25" i="2"/>
  <c r="C14" i="2"/>
  <c r="C12" i="2"/>
  <c r="C8" i="2"/>
  <c r="C10" i="2" s="1"/>
  <c r="C4" i="2"/>
  <c r="C2" i="2"/>
  <c r="C1" i="2"/>
  <c r="C2" i="1"/>
  <c r="C3" i="1"/>
  <c r="C4" i="1"/>
  <c r="F11" i="1"/>
  <c r="G11" i="1"/>
  <c r="F12" i="1"/>
  <c r="G12" i="1"/>
  <c r="F13" i="1"/>
  <c r="G13" i="1" s="1"/>
  <c r="G49" i="1" s="1"/>
  <c r="G61" i="1" s="1"/>
  <c r="F14" i="1"/>
  <c r="G14" i="1"/>
  <c r="F15" i="1"/>
  <c r="G15" i="1"/>
  <c r="F16" i="1"/>
  <c r="G16" i="1"/>
  <c r="F17" i="1"/>
  <c r="G17" i="1" s="1"/>
  <c r="F18" i="1"/>
  <c r="G18" i="1"/>
  <c r="F19" i="1"/>
  <c r="G19" i="1"/>
  <c r="F20" i="1"/>
  <c r="G20" i="1"/>
  <c r="F21" i="1"/>
  <c r="G21" i="1" s="1"/>
  <c r="F22" i="1"/>
  <c r="G22" i="1"/>
  <c r="F23" i="1"/>
  <c r="G23" i="1"/>
  <c r="F24" i="1"/>
  <c r="G24" i="1"/>
  <c r="F25" i="1"/>
  <c r="G25" i="1" s="1"/>
  <c r="F26" i="1"/>
  <c r="G26" i="1"/>
  <c r="F27" i="1"/>
  <c r="G27" i="1"/>
  <c r="F28" i="1"/>
  <c r="G28" i="1"/>
  <c r="F29" i="1"/>
  <c r="G29" i="1" s="1"/>
  <c r="F30" i="1"/>
  <c r="G30" i="1"/>
  <c r="F31" i="1"/>
  <c r="G31" i="1"/>
  <c r="F32" i="1"/>
  <c r="G32" i="1"/>
  <c r="F33" i="1"/>
  <c r="G33" i="1" s="1"/>
  <c r="F34" i="1"/>
  <c r="G34" i="1"/>
  <c r="F35" i="1"/>
  <c r="G35" i="1"/>
  <c r="F36" i="1"/>
  <c r="G36" i="1"/>
  <c r="F37" i="1"/>
  <c r="G37" i="1" s="1"/>
  <c r="F38" i="1"/>
  <c r="G38" i="1"/>
  <c r="F39" i="1"/>
  <c r="G39" i="1"/>
  <c r="F40" i="1"/>
  <c r="G40" i="1"/>
  <c r="F41" i="1"/>
  <c r="G41" i="1" s="1"/>
  <c r="F42" i="1"/>
  <c r="G42" i="1"/>
  <c r="F43" i="1"/>
  <c r="G43" i="1"/>
  <c r="F44" i="1"/>
  <c r="G44" i="1"/>
  <c r="F45" i="1"/>
  <c r="G45" i="1" s="1"/>
  <c r="F46" i="1"/>
  <c r="G46" i="1"/>
  <c r="F47" i="1"/>
  <c r="G47" i="1"/>
  <c r="F48" i="1"/>
  <c r="G48" i="1"/>
  <c r="F53" i="1"/>
  <c r="G53" i="1"/>
  <c r="F54" i="1"/>
  <c r="G54" i="1"/>
  <c r="F55" i="1"/>
  <c r="G55" i="1"/>
  <c r="G59" i="1" s="1"/>
  <c r="F56" i="1"/>
  <c r="G56" i="1"/>
  <c r="F57" i="1"/>
  <c r="G57" i="1"/>
  <c r="F58" i="1"/>
  <c r="G58" i="1"/>
</calcChain>
</file>

<file path=xl/sharedStrings.xml><?xml version="1.0" encoding="utf-8"?>
<sst xmlns="http://schemas.openxmlformats.org/spreadsheetml/2006/main" count="102" uniqueCount="59">
  <si>
    <t xml:space="preserve">FES Educational Adequacy % Score =  </t>
  </si>
  <si>
    <t xml:space="preserve">Special Spaces Adequacy % Score =  </t>
  </si>
  <si>
    <t>-</t>
  </si>
  <si>
    <t>Visual and Performing Arts</t>
  </si>
  <si>
    <t>Technological Literacy</t>
  </si>
  <si>
    <t>Small Group Instruction</t>
  </si>
  <si>
    <t>Science</t>
  </si>
  <si>
    <t xml:space="preserve">Media Center </t>
  </si>
  <si>
    <t>Food Services</t>
  </si>
  <si>
    <t>Specialized  Spaces:</t>
  </si>
  <si>
    <t xml:space="preserve">Classroom Adequacy % Score =  </t>
  </si>
  <si>
    <t>Self-Contained Special Ed. Classroom</t>
  </si>
  <si>
    <t>General Classroom (Grades 6-8)</t>
  </si>
  <si>
    <t>General Classroom (Grades 4-5)</t>
  </si>
  <si>
    <t>9P</t>
  </si>
  <si>
    <t>General Classroom (Grades 1-3)</t>
  </si>
  <si>
    <t>8P</t>
  </si>
  <si>
    <t>7P</t>
  </si>
  <si>
    <t>6P</t>
  </si>
  <si>
    <t>5P</t>
  </si>
  <si>
    <t>3P</t>
  </si>
  <si>
    <t>2P</t>
  </si>
  <si>
    <t>1P</t>
  </si>
  <si>
    <t>13P</t>
  </si>
  <si>
    <t>12P</t>
  </si>
  <si>
    <t>11P</t>
  </si>
  <si>
    <t>10P</t>
  </si>
  <si>
    <t>General Classroom</t>
  </si>
  <si>
    <t>4P</t>
  </si>
  <si>
    <t>Kindgergarten Classroom</t>
  </si>
  <si>
    <t>F.E.S. Capacity-Generating Clrms.:</t>
  </si>
  <si>
    <t>SF Adequacy Score %</t>
  </si>
  <si>
    <t>Over/Under FES SF</t>
  </si>
  <si>
    <t>Model FES
Room SF</t>
  </si>
  <si>
    <t>Existing Room SF</t>
  </si>
  <si>
    <r>
      <rPr>
        <sz val="6"/>
        <color rgb="FF000000"/>
        <rFont val="Arial"/>
        <family val="2"/>
      </rPr>
      <t>Number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 xml:space="preserve">of
</t>
    </r>
    <r>
      <rPr>
        <sz val="6"/>
        <color rgb="FF000000"/>
        <rFont val="Arial"/>
        <family val="2"/>
      </rPr>
      <t>Rooms</t>
    </r>
  </si>
  <si>
    <r>
      <rPr>
        <sz val="6"/>
        <color rgb="FF000000"/>
        <rFont val="Arial"/>
        <family val="2"/>
      </rPr>
      <t>Room</t>
    </r>
    <r>
      <rPr>
        <sz val="6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Type</t>
    </r>
  </si>
  <si>
    <t>SQUARE FEET</t>
  </si>
  <si>
    <t>Room Number</t>
  </si>
  <si>
    <t xml:space="preserve">School Age (years):  </t>
  </si>
  <si>
    <t xml:space="preserve">Building Square Footage:  </t>
  </si>
  <si>
    <t xml:space="preserve">Building Name:  </t>
  </si>
  <si>
    <t>FES EDUCATIONAL ADEQUACY</t>
  </si>
  <si>
    <t>2012 LRFP CONDITION SUMMARY</t>
  </si>
  <si>
    <t xml:space="preserve">Number of Floors:  </t>
  </si>
  <si>
    <t>B + 3</t>
  </si>
  <si>
    <t>FACILITY CONDITION</t>
  </si>
  <si>
    <t xml:space="preserve">Facility Condition Index (FCI) Score = </t>
  </si>
  <si>
    <t xml:space="preserve">Facility Condition = </t>
  </si>
  <si>
    <t xml:space="preserve">FCI Deficiency Cost = </t>
  </si>
  <si>
    <t xml:space="preserve">FCI Replacement Cost = </t>
  </si>
  <si>
    <t>CAPACITY UTILIZATION</t>
  </si>
  <si>
    <t xml:space="preserve">Recent 2012 Enrollment = </t>
  </si>
  <si>
    <t xml:space="preserve">Historic 2005 LRFP Capacity = </t>
  </si>
  <si>
    <t xml:space="preserve">Adjusted 2012 Capacity = </t>
  </si>
  <si>
    <t xml:space="preserve">Recent Occupancy % = </t>
  </si>
  <si>
    <t>EDUCATION ADEQUECY</t>
  </si>
  <si>
    <t xml:space="preserve">Classroom Adequacy =  </t>
  </si>
  <si>
    <t xml:space="preserve">Special Spaces Adequacy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</si>
</sst>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000000"/>
      <name val="Calibri"/>
      <family val="2"/>
      <charset val="204"/>
    </font>
    <font>
      <sz val="6"/>
      <color rgb="FF000000"/>
      <name val="Arial"/>
      <family val="2"/>
    </font>
    <font>
      <b/>
      <sz val="10"/>
      <color rgb="FF000000"/>
      <name val="Arial"/>
      <family val="2"/>
    </font>
    <font>
      <i/>
      <sz val="6"/>
      <color rgb="FF000000"/>
      <name val="Arial"/>
      <family val="2"/>
    </font>
    <font>
      <sz val="11"/>
      <color indexed="8"/>
      <name val="Calibri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9" fontId="2" fillId="0" borderId="1" xfId="3" applyFont="1" applyBorder="1" applyAlignment="1">
      <alignment horizontal="right" vertical="center"/>
    </xf>
    <xf numFmtId="0" fontId="2" fillId="0" borderId="2" xfId="4" applyFont="1" applyBorder="1" applyAlignment="1">
      <alignment horizontal="right" vertical="center"/>
    </xf>
    <xf numFmtId="0" fontId="0" fillId="0" borderId="0" xfId="0" applyAlignment="1">
      <alignment vertical="center"/>
    </xf>
    <xf numFmtId="9" fontId="2" fillId="0" borderId="3" xfId="3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9" fontId="4" fillId="0" borderId="4" xfId="3" applyFont="1" applyBorder="1" applyAlignment="1">
      <alignment horizontal="right" vertical="center"/>
    </xf>
    <xf numFmtId="164" fontId="4" fillId="0" borderId="5" xfId="4" applyNumberFormat="1" applyFont="1" applyBorder="1" applyAlignment="1">
      <alignment horizontal="right" vertical="center"/>
    </xf>
    <xf numFmtId="0" fontId="4" fillId="0" borderId="5" xfId="4" applyFont="1" applyBorder="1" applyAlignment="1">
      <alignment horizontal="right" vertical="center"/>
    </xf>
    <xf numFmtId="0" fontId="4" fillId="0" borderId="6" xfId="4" applyFont="1" applyBorder="1" applyAlignment="1">
      <alignment horizontal="center" vertical="center"/>
    </xf>
    <xf numFmtId="0" fontId="3" fillId="0" borderId="0" xfId="4" applyBorder="1" applyAlignment="1">
      <alignment horizontal="left" vertical="center"/>
    </xf>
    <xf numFmtId="0" fontId="4" fillId="0" borderId="7" xfId="4" applyFont="1" applyBorder="1" applyAlignment="1">
      <alignment horizontal="left" vertical="center"/>
    </xf>
    <xf numFmtId="9" fontId="4" fillId="0" borderId="8" xfId="3" applyFont="1" applyBorder="1" applyAlignment="1">
      <alignment horizontal="right" vertical="center"/>
    </xf>
    <xf numFmtId="164" fontId="4" fillId="0" borderId="9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horizontal="right" vertical="center"/>
    </xf>
    <xf numFmtId="0" fontId="4" fillId="0" borderId="10" xfId="4" applyFont="1" applyBorder="1" applyAlignment="1">
      <alignment horizontal="center" vertical="center"/>
    </xf>
    <xf numFmtId="0" fontId="3" fillId="0" borderId="11" xfId="4" applyBorder="1" applyAlignment="1">
      <alignment horizontal="left" vertical="center"/>
    </xf>
    <xf numFmtId="0" fontId="3" fillId="0" borderId="12" xfId="4" applyBorder="1" applyAlignment="1">
      <alignment horizontal="left" vertical="center"/>
    </xf>
    <xf numFmtId="0" fontId="3" fillId="0" borderId="13" xfId="4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3" fillId="0" borderId="15" xfId="4" applyBorder="1" applyAlignment="1">
      <alignment horizontal="left" vertical="center"/>
    </xf>
    <xf numFmtId="0" fontId="3" fillId="0" borderId="0" xfId="4" applyAlignment="1">
      <alignment vertical="center"/>
    </xf>
    <xf numFmtId="0" fontId="3" fillId="0" borderId="16" xfId="4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3" fillId="0" borderId="17" xfId="4" applyBorder="1" applyAlignment="1">
      <alignment horizontal="left" vertical="center"/>
    </xf>
    <xf numFmtId="0" fontId="3" fillId="0" borderId="18" xfId="4" applyBorder="1" applyAlignment="1">
      <alignment horizontal="left" vertical="center"/>
    </xf>
    <xf numFmtId="0" fontId="2" fillId="0" borderId="19" xfId="4" applyFont="1" applyBorder="1" applyAlignment="1">
      <alignment horizontal="right" vertical="center"/>
    </xf>
    <xf numFmtId="0" fontId="3" fillId="0" borderId="20" xfId="4" applyBorder="1" applyAlignment="1">
      <alignment horizontal="left" vertical="center"/>
    </xf>
    <xf numFmtId="0" fontId="4" fillId="0" borderId="21" xfId="4" applyFont="1" applyBorder="1" applyAlignment="1">
      <alignment horizontal="left" vertical="center"/>
    </xf>
    <xf numFmtId="9" fontId="4" fillId="0" borderId="22" xfId="3" applyFont="1" applyBorder="1" applyAlignment="1">
      <alignment horizontal="right" vertical="center"/>
    </xf>
    <xf numFmtId="164" fontId="4" fillId="0" borderId="23" xfId="4" applyNumberFormat="1" applyFont="1" applyBorder="1" applyAlignment="1">
      <alignment horizontal="right" vertical="center"/>
    </xf>
    <xf numFmtId="0" fontId="4" fillId="0" borderId="23" xfId="4" applyFont="1" applyBorder="1" applyAlignment="1">
      <alignment horizontal="right" vertical="center"/>
    </xf>
    <xf numFmtId="0" fontId="8" fillId="0" borderId="23" xfId="5" applyFont="1" applyBorder="1" applyAlignment="1">
      <alignment vertical="center"/>
    </xf>
    <xf numFmtId="0" fontId="8" fillId="0" borderId="23" xfId="5" applyFont="1" applyBorder="1" applyAlignment="1">
      <alignment horizontal="center" vertical="center"/>
    </xf>
    <xf numFmtId="0" fontId="3" fillId="0" borderId="24" xfId="4" applyBorder="1" applyAlignment="1">
      <alignment horizontal="left" vertical="center"/>
    </xf>
    <xf numFmtId="0" fontId="8" fillId="0" borderId="25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0" fontId="8" fillId="0" borderId="9" xfId="5" applyFont="1" applyBorder="1" applyAlignment="1">
      <alignment horizontal="center" vertical="center"/>
    </xf>
    <xf numFmtId="0" fontId="3" fillId="0" borderId="24" xfId="4" applyBorder="1" applyAlignment="1">
      <alignment horizontal="left" vertical="center"/>
    </xf>
    <xf numFmtId="0" fontId="4" fillId="0" borderId="9" xfId="4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0" fontId="3" fillId="0" borderId="8" xfId="4" applyBorder="1" applyAlignment="1">
      <alignment horizontal="right" vertical="center"/>
    </xf>
    <xf numFmtId="0" fontId="3" fillId="0" borderId="9" xfId="4" applyBorder="1" applyAlignment="1">
      <alignment horizontal="right" vertical="center"/>
    </xf>
    <xf numFmtId="0" fontId="3" fillId="0" borderId="9" xfId="4" applyBorder="1" applyAlignment="1">
      <alignment horizontal="left" vertical="center"/>
    </xf>
    <xf numFmtId="0" fontId="3" fillId="0" borderId="9" xfId="4" applyBorder="1" applyAlignment="1">
      <alignment horizontal="center" vertical="center"/>
    </xf>
    <xf numFmtId="0" fontId="5" fillId="0" borderId="9" xfId="4" applyFont="1" applyBorder="1" applyAlignment="1">
      <alignment horizontal="left" vertical="center"/>
    </xf>
    <xf numFmtId="0" fontId="3" fillId="0" borderId="26" xfId="4" applyBorder="1" applyAlignment="1">
      <alignment horizontal="left" vertical="top"/>
    </xf>
    <xf numFmtId="0" fontId="3" fillId="0" borderId="27" xfId="4" applyBorder="1" applyAlignment="1">
      <alignment horizontal="left" vertical="top"/>
    </xf>
    <xf numFmtId="0" fontId="3" fillId="0" borderId="0" xfId="4" applyBorder="1" applyAlignment="1">
      <alignment horizontal="left" vertical="top"/>
    </xf>
    <xf numFmtId="0" fontId="3" fillId="0" borderId="26" xfId="4" applyBorder="1" applyAlignment="1">
      <alignment horizontal="left" vertical="top"/>
    </xf>
    <xf numFmtId="0" fontId="4" fillId="0" borderId="8" xfId="4" applyFont="1" applyBorder="1" applyAlignment="1">
      <alignment horizontal="right" vertical="top" wrapText="1"/>
    </xf>
    <xf numFmtId="0" fontId="4" fillId="0" borderId="9" xfId="4" applyFont="1" applyBorder="1" applyAlignment="1">
      <alignment horizontal="right" vertical="top" wrapText="1"/>
    </xf>
    <xf numFmtId="0" fontId="4" fillId="0" borderId="9" xfId="4" applyFont="1" applyBorder="1" applyAlignment="1">
      <alignment horizontal="left" vertical="top" wrapText="1"/>
    </xf>
    <xf numFmtId="0" fontId="3" fillId="0" borderId="24" xfId="4" applyBorder="1" applyAlignment="1">
      <alignment horizontal="left" vertical="top" wrapText="1"/>
    </xf>
    <xf numFmtId="0" fontId="2" fillId="0" borderId="8" xfId="4" applyFont="1" applyBorder="1" applyAlignment="1">
      <alignment horizontal="left" vertical="top" wrapText="1"/>
    </xf>
    <xf numFmtId="0" fontId="2" fillId="0" borderId="9" xfId="4" applyFont="1" applyBorder="1" applyAlignment="1">
      <alignment horizontal="left" vertical="top" wrapText="1"/>
    </xf>
    <xf numFmtId="165" fontId="9" fillId="0" borderId="0" xfId="1" applyNumberFormat="1" applyFont="1" applyAlignment="1">
      <alignment horizontal="left" wrapText="1"/>
    </xf>
    <xf numFmtId="1" fontId="9" fillId="0" borderId="0" xfId="1" applyNumberFormat="1" applyFont="1" applyAlignment="1">
      <alignment horizontal="center" vertical="top" wrapText="1"/>
    </xf>
    <xf numFmtId="0" fontId="10" fillId="0" borderId="0" xfId="6" applyFont="1" applyAlignment="1">
      <alignment horizontal="right"/>
    </xf>
    <xf numFmtId="0" fontId="9" fillId="0" borderId="0" xfId="1" applyNumberFormat="1" applyFont="1" applyAlignment="1">
      <alignment horizontal="center" vertical="top" wrapText="1"/>
    </xf>
    <xf numFmtId="9" fontId="0" fillId="0" borderId="0" xfId="7" applyFont="1"/>
    <xf numFmtId="0" fontId="9" fillId="0" borderId="0" xfId="6" applyAlignment="1">
      <alignment horizontal="left" wrapText="1"/>
    </xf>
    <xf numFmtId="0" fontId="11" fillId="0" borderId="0" xfId="6" applyFont="1" applyAlignment="1">
      <alignment horizontal="left" wrapText="1"/>
    </xf>
    <xf numFmtId="0" fontId="12" fillId="0" borderId="0" xfId="6" applyFont="1" applyAlignment="1">
      <alignment horizontal="right"/>
    </xf>
    <xf numFmtId="0" fontId="3" fillId="0" borderId="0" xfId="4"/>
    <xf numFmtId="0" fontId="13" fillId="0" borderId="0" xfId="6" applyFont="1" applyAlignment="1">
      <alignment horizontal="left"/>
    </xf>
    <xf numFmtId="0" fontId="14" fillId="0" borderId="0" xfId="6" applyFont="1" applyAlignment="1">
      <alignment horizontal="right"/>
    </xf>
    <xf numFmtId="0" fontId="9" fillId="0" borderId="0" xfId="6"/>
    <xf numFmtId="165" fontId="9" fillId="0" borderId="0" xfId="1" applyNumberFormat="1" applyFont="1" applyAlignment="1">
      <alignment horizontal="right" vertical="top" wrapText="1"/>
    </xf>
    <xf numFmtId="0" fontId="9" fillId="0" borderId="0" xfId="1" applyNumberFormat="1" applyFont="1" applyAlignment="1">
      <alignment horizontal="right" vertical="top" wrapText="1"/>
    </xf>
    <xf numFmtId="1" fontId="9" fillId="0" borderId="0" xfId="1" applyNumberFormat="1" applyFont="1" applyAlignment="1">
      <alignment horizontal="right" vertical="top" wrapText="1"/>
    </xf>
    <xf numFmtId="0" fontId="10" fillId="0" borderId="0" xfId="6" applyFont="1" applyAlignment="1">
      <alignment horizontal="right"/>
    </xf>
    <xf numFmtId="0" fontId="15" fillId="0" borderId="0" xfId="4" applyFont="1"/>
    <xf numFmtId="0" fontId="15" fillId="0" borderId="0" xfId="4" applyFont="1" applyAlignment="1">
      <alignment horizontal="right"/>
    </xf>
    <xf numFmtId="9" fontId="16" fillId="0" borderId="15" xfId="4" applyNumberFormat="1" applyFont="1" applyBorder="1" applyAlignment="1">
      <alignment horizontal="right"/>
    </xf>
    <xf numFmtId="0" fontId="16" fillId="0" borderId="0" xfId="4" applyFont="1" applyAlignment="1">
      <alignment horizontal="right"/>
    </xf>
    <xf numFmtId="166" fontId="16" fillId="0" borderId="15" xfId="2" applyNumberFormat="1" applyFont="1" applyBorder="1" applyAlignment="1">
      <alignment horizontal="right"/>
    </xf>
    <xf numFmtId="0" fontId="16" fillId="0" borderId="0" xfId="4" applyFont="1"/>
    <xf numFmtId="0" fontId="17" fillId="0" borderId="0" xfId="4" applyFont="1" applyAlignment="1">
      <alignment horizontal="right"/>
    </xf>
    <xf numFmtId="0" fontId="18" fillId="0" borderId="0" xfId="4" applyFont="1"/>
    <xf numFmtId="1" fontId="16" fillId="0" borderId="15" xfId="4" applyNumberFormat="1" applyFont="1" applyBorder="1" applyAlignment="1">
      <alignment horizontal="right"/>
    </xf>
    <xf numFmtId="1" fontId="16" fillId="0" borderId="0" xfId="4" applyNumberFormat="1" applyFont="1" applyBorder="1" applyAlignment="1">
      <alignment horizontal="right"/>
    </xf>
    <xf numFmtId="9" fontId="16" fillId="0" borderId="15" xfId="3" applyFont="1" applyBorder="1"/>
    <xf numFmtId="9" fontId="16" fillId="0" borderId="15" xfId="3" applyFont="1" applyBorder="1" applyAlignment="1">
      <alignment horizontal="right"/>
    </xf>
    <xf numFmtId="0" fontId="16" fillId="0" borderId="15" xfId="4" applyFont="1" applyBorder="1" applyAlignment="1">
      <alignment horizontal="right"/>
    </xf>
  </cellXfs>
  <cellStyles count="8">
    <cellStyle name="Comma" xfId="1" builtinId="3"/>
    <cellStyle name="Currency" xfId="2" builtinId="4"/>
    <cellStyle name="Excel Built-in Normal" xfId="5"/>
    <cellStyle name="Normal" xfId="0" builtinId="0"/>
    <cellStyle name="Normal 2" xfId="6"/>
    <cellStyle name="Normal 3" xfId="4"/>
    <cellStyle name="Percent" xfId="3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482603</xdr:colOff>
      <xdr:row>7</xdr:row>
      <xdr:rowOff>1</xdr:rowOff>
    </xdr:from>
    <xdr:to>
      <xdr:col>12</xdr:col>
      <xdr:colOff>1</xdr:colOff>
      <xdr:row>30</xdr:row>
      <xdr:rowOff>41909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528" y="1304926"/>
          <a:ext cx="4127498" cy="3089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17th%20Street_F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I Summary"/>
      <sheetName val="Uniformat FCI"/>
      <sheetName val="Master File (Interior)"/>
      <sheetName val="Master File (Systems)"/>
      <sheetName val="Master File (Exterior)"/>
    </sheetNames>
    <sheetDataSet>
      <sheetData sheetId="0"/>
      <sheetData sheetId="1">
        <row r="1">
          <cell r="C1" t="str">
            <v>South 17th Street</v>
          </cell>
        </row>
        <row r="2">
          <cell r="C2">
            <v>87359</v>
          </cell>
        </row>
        <row r="5">
          <cell r="C5">
            <v>101</v>
          </cell>
        </row>
        <row r="65">
          <cell r="H65">
            <v>18017793.75</v>
          </cell>
          <cell r="P65">
            <v>8617743.0318001993</v>
          </cell>
          <cell r="Q65">
            <v>0.47829069148936171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selection activeCell="C44" sqref="C44"/>
    </sheetView>
  </sheetViews>
  <sheetFormatPr defaultColWidth="9.140625" defaultRowHeight="15" x14ac:dyDescent="0.25"/>
  <cols>
    <col min="1" max="1" width="38.140625" style="64" customWidth="1"/>
    <col min="2" max="2" width="1.5703125" style="64" customWidth="1"/>
    <col min="3" max="3" width="14.140625" style="64" customWidth="1"/>
    <col min="4" max="4" width="7.42578125" style="64" customWidth="1"/>
    <col min="5" max="5" width="8.7109375" style="64" customWidth="1"/>
    <col min="6" max="6" width="6.7109375" style="64" customWidth="1"/>
    <col min="7" max="10" width="7.28515625" style="64" customWidth="1"/>
    <col min="11" max="11" width="0.5703125" style="64" customWidth="1"/>
    <col min="12" max="12" width="16.5703125" style="64" customWidth="1"/>
    <col min="13" max="16384" width="9.140625" style="64"/>
  </cols>
  <sheetData>
    <row r="1" spans="1:16" s="67" customFormat="1" ht="20.25" customHeight="1" x14ac:dyDescent="0.3">
      <c r="A1" s="63" t="s">
        <v>41</v>
      </c>
      <c r="B1" s="63"/>
      <c r="C1" s="62" t="str">
        <f>'[1]Uniformat FCI'!C1:G1</f>
        <v>South 17th Street</v>
      </c>
      <c r="D1" s="62"/>
      <c r="E1" s="62"/>
      <c r="F1" s="66" t="s">
        <v>43</v>
      </c>
      <c r="G1" s="66"/>
      <c r="H1" s="66"/>
      <c r="I1" s="66"/>
      <c r="J1" s="66"/>
      <c r="K1" s="66"/>
      <c r="L1" s="66"/>
      <c r="M1" s="61"/>
      <c r="N1" s="61"/>
      <c r="O1" s="61"/>
      <c r="P1" s="60"/>
    </row>
    <row r="2" spans="1:16" s="67" customFormat="1" ht="15" customHeight="1" x14ac:dyDescent="0.25">
      <c r="A2" s="58" t="s">
        <v>40</v>
      </c>
      <c r="B2" s="58"/>
      <c r="C2" s="68">
        <f>'[1]Uniformat FCI'!C2</f>
        <v>87359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67" customFormat="1" ht="15" customHeight="1" x14ac:dyDescent="0.25">
      <c r="A3" s="58" t="s">
        <v>44</v>
      </c>
      <c r="B3" s="58"/>
      <c r="C3" s="69" t="s">
        <v>45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67" customFormat="1" ht="15" customHeight="1" x14ac:dyDescent="0.25">
      <c r="A4" s="58" t="s">
        <v>39</v>
      </c>
      <c r="B4" s="58"/>
      <c r="C4" s="70">
        <f>'[1]Uniformat FCI'!C5</f>
        <v>101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s="67" customFormat="1" ht="15" customHeight="1" x14ac:dyDescent="0.25">
      <c r="A5" s="71"/>
      <c r="B5" s="71"/>
      <c r="C5" s="5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s="67" customFormat="1" ht="15" customHeight="1" x14ac:dyDescent="0.25">
      <c r="A6" s="71" t="s">
        <v>46</v>
      </c>
      <c r="B6" s="71"/>
      <c r="C6" s="57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7.5" customHeight="1" x14ac:dyDescent="0.25">
      <c r="A7" s="72"/>
      <c r="B7" s="72"/>
      <c r="C7" s="72"/>
    </row>
    <row r="8" spans="1:16" x14ac:dyDescent="0.25">
      <c r="A8" s="73" t="s">
        <v>47</v>
      </c>
      <c r="B8" s="72"/>
      <c r="C8" s="74">
        <f>'[1]Uniformat FCI'!Q65</f>
        <v>0.47829069148936171</v>
      </c>
    </row>
    <row r="9" spans="1:16" ht="3.75" customHeight="1" x14ac:dyDescent="0.25">
      <c r="A9" s="72"/>
      <c r="B9" s="72"/>
      <c r="C9" s="75"/>
    </row>
    <row r="10" spans="1:16" x14ac:dyDescent="0.25">
      <c r="A10" s="73" t="s">
        <v>48</v>
      </c>
      <c r="B10" s="72"/>
      <c r="C10" s="74" t="str">
        <f>IF(C8&lt;6%,"VERY GOOD",IF(AND(C8&lt;21%,C8&gt;=6%),"GOOD",IF(AND(C8&lt;36%,C8&gt;=21%),"FAIR",IF(AND(C8&lt;51%,C8&gt;=36%),"POOR",IF(C8&gt;50%,"VERY POOR",0)))))</f>
        <v>POOR</v>
      </c>
    </row>
    <row r="11" spans="1:16" ht="3.75" customHeight="1" x14ac:dyDescent="0.25">
      <c r="A11" s="72"/>
      <c r="B11" s="72"/>
      <c r="C11" s="75"/>
    </row>
    <row r="12" spans="1:16" x14ac:dyDescent="0.25">
      <c r="A12" s="73" t="s">
        <v>49</v>
      </c>
      <c r="B12" s="72"/>
      <c r="C12" s="76">
        <f>'[1]Uniformat FCI'!P65</f>
        <v>8617743.0318001993</v>
      </c>
    </row>
    <row r="13" spans="1:16" ht="3.75" customHeight="1" x14ac:dyDescent="0.25">
      <c r="A13" s="73"/>
      <c r="B13" s="72"/>
      <c r="C13" s="75"/>
    </row>
    <row r="14" spans="1:16" x14ac:dyDescent="0.25">
      <c r="A14" s="73" t="s">
        <v>50</v>
      </c>
      <c r="B14" s="72"/>
      <c r="C14" s="76">
        <f>'[1]Uniformat FCI'!H65</f>
        <v>18017793.75</v>
      </c>
    </row>
    <row r="15" spans="1:16" ht="3.75" customHeight="1" x14ac:dyDescent="0.25">
      <c r="A15" s="72"/>
      <c r="B15" s="72"/>
      <c r="C15" s="77"/>
    </row>
    <row r="16" spans="1:16" x14ac:dyDescent="0.25">
      <c r="A16" s="73"/>
      <c r="B16" s="72"/>
      <c r="C16" s="77"/>
    </row>
    <row r="17" spans="1:3" ht="15" customHeight="1" x14ac:dyDescent="0.25">
      <c r="A17" s="78" t="s">
        <v>51</v>
      </c>
      <c r="B17" s="72"/>
      <c r="C17" s="77"/>
    </row>
    <row r="18" spans="1:3" ht="7.5" customHeight="1" x14ac:dyDescent="0.25">
      <c r="A18" s="72"/>
      <c r="B18" s="72"/>
      <c r="C18" s="79"/>
    </row>
    <row r="19" spans="1:3" x14ac:dyDescent="0.25">
      <c r="A19" s="73" t="s">
        <v>52</v>
      </c>
      <c r="B19" s="72"/>
      <c r="C19" s="80">
        <v>468</v>
      </c>
    </row>
    <row r="20" spans="1:3" ht="3.75" customHeight="1" x14ac:dyDescent="0.25">
      <c r="A20" s="72"/>
      <c r="B20" s="72"/>
      <c r="C20" s="77"/>
    </row>
    <row r="21" spans="1:3" x14ac:dyDescent="0.25">
      <c r="A21" s="73" t="s">
        <v>53</v>
      </c>
      <c r="B21" s="72"/>
      <c r="C21" s="80">
        <v>351</v>
      </c>
    </row>
    <row r="22" spans="1:3" ht="3.75" customHeight="1" x14ac:dyDescent="0.25">
      <c r="A22" s="73"/>
      <c r="B22" s="72"/>
      <c r="C22" s="81"/>
    </row>
    <row r="23" spans="1:3" x14ac:dyDescent="0.25">
      <c r="A23" s="73" t="s">
        <v>54</v>
      </c>
      <c r="B23" s="72"/>
      <c r="C23" s="80">
        <v>593</v>
      </c>
    </row>
    <row r="24" spans="1:3" ht="3.75" customHeight="1" x14ac:dyDescent="0.25">
      <c r="A24" s="73"/>
      <c r="B24" s="72"/>
      <c r="C24" s="77"/>
    </row>
    <row r="25" spans="1:3" x14ac:dyDescent="0.25">
      <c r="A25" s="73" t="s">
        <v>55</v>
      </c>
      <c r="B25" s="72"/>
      <c r="C25" s="82">
        <f>C19/C23</f>
        <v>0.7892074198988196</v>
      </c>
    </row>
    <row r="26" spans="1:3" ht="3.75" customHeight="1" x14ac:dyDescent="0.25">
      <c r="A26" s="72"/>
      <c r="B26" s="72"/>
      <c r="C26" s="77"/>
    </row>
    <row r="27" spans="1:3" x14ac:dyDescent="0.25">
      <c r="A27" s="72"/>
      <c r="B27" s="72"/>
      <c r="C27" s="77"/>
    </row>
    <row r="28" spans="1:3" ht="15" customHeight="1" x14ac:dyDescent="0.25">
      <c r="A28" s="78" t="s">
        <v>56</v>
      </c>
      <c r="B28" s="72"/>
      <c r="C28" s="77"/>
    </row>
    <row r="29" spans="1:3" ht="7.5" customHeight="1" x14ac:dyDescent="0.25">
      <c r="A29" s="72"/>
      <c r="B29" s="72"/>
      <c r="C29" s="77"/>
    </row>
    <row r="30" spans="1:3" x14ac:dyDescent="0.25">
      <c r="A30" s="73" t="s">
        <v>10</v>
      </c>
      <c r="B30" s="72"/>
      <c r="C30" s="83">
        <f>'Education Adequecy'!G49</f>
        <v>0.88497342156397885</v>
      </c>
    </row>
    <row r="31" spans="1:3" ht="3.75" customHeight="1" x14ac:dyDescent="0.25">
      <c r="A31" s="72"/>
      <c r="B31" s="72"/>
      <c r="C31" s="77"/>
    </row>
    <row r="32" spans="1:3" x14ac:dyDescent="0.25">
      <c r="A32" s="73" t="s">
        <v>57</v>
      </c>
      <c r="B32" s="72"/>
      <c r="C32" s="84" t="str">
        <f>IF(C30&lt;66%,"VERY POOR",IF(AND(C30&lt;76%,C30&gt;=66%),"POOR",IF(AND(C30&lt;86%,C30&gt;=76%),"FAIR",IF(AND(C30&lt;96%,C30&gt;=86%),"GOOD",IF(C30&gt;=96%,"VERY GOOD",0)))))</f>
        <v>GOOD</v>
      </c>
    </row>
    <row r="33" spans="1:3" ht="3.75" customHeight="1" x14ac:dyDescent="0.25">
      <c r="A33" s="73"/>
      <c r="B33" s="72"/>
      <c r="C33" s="77"/>
    </row>
    <row r="34" spans="1:3" x14ac:dyDescent="0.25">
      <c r="A34" s="73" t="s">
        <v>1</v>
      </c>
      <c r="B34" s="72"/>
      <c r="C34" s="83">
        <f>'Education Adequecy'!G59</f>
        <v>0.78639630978884167</v>
      </c>
    </row>
    <row r="35" spans="1:3" ht="3.75" customHeight="1" x14ac:dyDescent="0.25">
      <c r="A35" s="72"/>
      <c r="B35" s="72"/>
      <c r="C35" s="77"/>
    </row>
    <row r="36" spans="1:3" x14ac:dyDescent="0.25">
      <c r="A36" s="73" t="s">
        <v>58</v>
      </c>
      <c r="B36" s="72"/>
      <c r="C36" s="84" t="str">
        <f>IF(C34&lt;66%,"VERY POOR",IF(AND(C34&lt;76%,C34&gt;=66%),"POOR",IF(AND(C34&lt;86%,C34&gt;=76%),"FAIR",IF(AND(C34&lt;96%,C34&gt;=86%),"GOOD",IF(C34&gt;=96%,"VERY GOOD",0)))))</f>
        <v>FAIR</v>
      </c>
    </row>
    <row r="37" spans="1:3" x14ac:dyDescent="0.25">
      <c r="A37" s="72"/>
      <c r="B37" s="72"/>
      <c r="C37" s="72"/>
    </row>
    <row r="38" spans="1:3" x14ac:dyDescent="0.25">
      <c r="A38" s="72"/>
      <c r="B38" s="72"/>
      <c r="C38" s="72"/>
    </row>
    <row r="39" spans="1:3" x14ac:dyDescent="0.25">
      <c r="A39" s="72"/>
      <c r="B39" s="72"/>
      <c r="C39" s="72"/>
    </row>
    <row r="40" spans="1:3" x14ac:dyDescent="0.25">
      <c r="A40" s="72"/>
      <c r="B40" s="72"/>
      <c r="C40" s="72"/>
    </row>
    <row r="41" spans="1:3" x14ac:dyDescent="0.25">
      <c r="A41" s="72"/>
      <c r="B41" s="72"/>
      <c r="C41" s="72"/>
    </row>
  </sheetData>
  <mergeCells count="6">
    <mergeCell ref="A1:B1"/>
    <mergeCell ref="C1:E1"/>
    <mergeCell ref="F1:L1"/>
    <mergeCell ref="A2:B2"/>
    <mergeCell ref="A3:B3"/>
    <mergeCell ref="A4:B4"/>
  </mergeCells>
  <printOptions horizontalCentered="1"/>
  <pageMargins left="0.7" right="0.7" top="1" bottom="0.75" header="0.55000000000000004" footer="0.3"/>
  <pageSetup scale="99" orientation="landscape" r:id="rId1"/>
  <headerFooter>
    <oddHeader xml:space="preserve">&amp;R&amp;12Newark Public Schools - 2012 LRFP  </oddHeader>
    <oddFooter>&amp;C&amp;12&amp;D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A11" sqref="A11"/>
    </sheetView>
  </sheetViews>
  <sheetFormatPr defaultRowHeight="15" x14ac:dyDescent="0.25"/>
  <cols>
    <col min="1" max="1" width="33" customWidth="1"/>
    <col min="2" max="2" width="0.5703125" customWidth="1"/>
  </cols>
  <sheetData>
    <row r="1" spans="1:11" ht="18" x14ac:dyDescent="0.25">
      <c r="A1" s="65" t="s">
        <v>42</v>
      </c>
      <c r="B1" s="65"/>
      <c r="C1" s="65"/>
      <c r="D1" s="65"/>
      <c r="E1" s="65"/>
      <c r="F1" s="65"/>
      <c r="G1" s="65"/>
      <c r="H1" s="64"/>
      <c r="I1" s="64"/>
      <c r="J1" s="64"/>
      <c r="K1" s="64"/>
    </row>
    <row r="2" spans="1:11" ht="18" x14ac:dyDescent="0.25">
      <c r="A2" s="63" t="s">
        <v>41</v>
      </c>
      <c r="B2" s="63"/>
      <c r="C2" s="62" t="str">
        <f>'[1]Uniformat FCI'!C1:G1</f>
        <v>South 17th Street</v>
      </c>
      <c r="D2" s="62"/>
      <c r="E2" s="62"/>
      <c r="F2" s="62"/>
      <c r="G2" s="62"/>
      <c r="H2" s="61"/>
      <c r="I2" s="61"/>
      <c r="J2" s="61"/>
      <c r="K2" s="60"/>
    </row>
    <row r="3" spans="1:11" x14ac:dyDescent="0.25">
      <c r="A3" s="58" t="s">
        <v>40</v>
      </c>
      <c r="B3" s="58"/>
      <c r="C3" s="59">
        <f>'[1]Uniformat FCI'!C2</f>
        <v>87359</v>
      </c>
      <c r="D3" s="56"/>
      <c r="E3" s="56"/>
      <c r="F3" s="56"/>
      <c r="G3" s="56"/>
      <c r="H3" s="56"/>
      <c r="I3" s="56"/>
      <c r="J3" s="56"/>
      <c r="K3" s="56"/>
    </row>
    <row r="4" spans="1:11" x14ac:dyDescent="0.25">
      <c r="A4" s="58" t="s">
        <v>39</v>
      </c>
      <c r="B4" s="58"/>
      <c r="C4" s="57">
        <f>'[1]Uniformat FCI'!C5</f>
        <v>101</v>
      </c>
      <c r="D4" s="56"/>
      <c r="E4" s="56"/>
      <c r="F4" s="56"/>
      <c r="G4" s="56"/>
      <c r="H4" s="56"/>
      <c r="I4" s="56"/>
      <c r="J4" s="56"/>
      <c r="K4" s="56"/>
    </row>
    <row r="7" spans="1:11" x14ac:dyDescent="0.25">
      <c r="A7" s="52" t="s">
        <v>36</v>
      </c>
      <c r="B7" s="53"/>
      <c r="C7" s="52" t="s">
        <v>38</v>
      </c>
      <c r="D7" s="55" t="s">
        <v>37</v>
      </c>
      <c r="E7" s="55"/>
      <c r="F7" s="55"/>
      <c r="G7" s="54"/>
    </row>
    <row r="8" spans="1:11" ht="16.5" x14ac:dyDescent="0.25">
      <c r="A8" s="52" t="s">
        <v>36</v>
      </c>
      <c r="B8" s="53"/>
      <c r="C8" s="52" t="s">
        <v>35</v>
      </c>
      <c r="D8" s="51" t="s">
        <v>34</v>
      </c>
      <c r="E8" s="51" t="s">
        <v>33</v>
      </c>
      <c r="F8" s="51" t="s">
        <v>32</v>
      </c>
      <c r="G8" s="50" t="s">
        <v>31</v>
      </c>
    </row>
    <row r="9" spans="1:11" ht="3" customHeight="1" x14ac:dyDescent="0.25">
      <c r="A9" s="49"/>
      <c r="B9" s="48"/>
      <c r="C9" s="47"/>
      <c r="D9" s="46"/>
      <c r="E9" s="46"/>
      <c r="F9" s="46"/>
      <c r="G9" s="46"/>
    </row>
    <row r="10" spans="1:11" x14ac:dyDescent="0.25">
      <c r="A10" s="45" t="s">
        <v>30</v>
      </c>
      <c r="B10" s="38"/>
      <c r="C10" s="44"/>
      <c r="D10" s="43"/>
      <c r="E10" s="42"/>
      <c r="F10" s="42"/>
      <c r="G10" s="41"/>
    </row>
    <row r="11" spans="1:11" ht="10.35" customHeight="1" x14ac:dyDescent="0.25">
      <c r="A11" s="40" t="s">
        <v>29</v>
      </c>
      <c r="B11" s="38"/>
      <c r="C11" s="39" t="s">
        <v>28</v>
      </c>
      <c r="D11" s="14">
        <v>661</v>
      </c>
      <c r="E11" s="14">
        <v>950</v>
      </c>
      <c r="F11" s="13">
        <f>D11-E11</f>
        <v>-289</v>
      </c>
      <c r="G11" s="12">
        <f>IF(F11&gt;0,1,D11/E11)</f>
        <v>0.69578947368421051</v>
      </c>
    </row>
    <row r="12" spans="1:11" ht="10.35" customHeight="1" x14ac:dyDescent="0.25">
      <c r="A12" s="35" t="s">
        <v>27</v>
      </c>
      <c r="B12" s="38"/>
      <c r="C12" s="37">
        <v>9</v>
      </c>
      <c r="D12" s="36">
        <v>838</v>
      </c>
      <c r="E12" s="14">
        <v>900</v>
      </c>
      <c r="F12" s="13">
        <f>D12-E12</f>
        <v>-62</v>
      </c>
      <c r="G12" s="12">
        <f>IF(F12&gt;0,1,D12/E12)</f>
        <v>0.93111111111111111</v>
      </c>
    </row>
    <row r="13" spans="1:11" ht="10.35" customHeight="1" x14ac:dyDescent="0.25">
      <c r="A13" s="35" t="s">
        <v>27</v>
      </c>
      <c r="B13" s="34"/>
      <c r="C13" s="37">
        <v>10</v>
      </c>
      <c r="D13" s="36">
        <v>838</v>
      </c>
      <c r="E13" s="14">
        <v>900</v>
      </c>
      <c r="F13" s="13">
        <f>D13-E13</f>
        <v>-62</v>
      </c>
      <c r="G13" s="12">
        <f>IF(F13&gt;0,1,D13/E13)</f>
        <v>0.93111111111111111</v>
      </c>
    </row>
    <row r="14" spans="1:11" ht="10.35" customHeight="1" x14ac:dyDescent="0.25">
      <c r="A14" s="35" t="s">
        <v>27</v>
      </c>
      <c r="B14" s="34"/>
      <c r="C14" s="37">
        <v>109</v>
      </c>
      <c r="D14" s="36">
        <v>834</v>
      </c>
      <c r="E14" s="14">
        <v>900</v>
      </c>
      <c r="F14" s="13">
        <f>D14-E14</f>
        <v>-66</v>
      </c>
      <c r="G14" s="12">
        <f>IF(F14&gt;0,1,D14/E14)</f>
        <v>0.92666666666666664</v>
      </c>
    </row>
    <row r="15" spans="1:11" ht="10.35" customHeight="1" x14ac:dyDescent="0.25">
      <c r="A15" s="35" t="s">
        <v>27</v>
      </c>
      <c r="B15" s="34"/>
      <c r="C15" s="37">
        <v>110</v>
      </c>
      <c r="D15" s="36">
        <v>834</v>
      </c>
      <c r="E15" s="14">
        <v>900</v>
      </c>
      <c r="F15" s="13">
        <f>D15-E15</f>
        <v>-66</v>
      </c>
      <c r="G15" s="12">
        <f>IF(F15&gt;0,1,D15/E15)</f>
        <v>0.92666666666666664</v>
      </c>
    </row>
    <row r="16" spans="1:11" ht="10.35" customHeight="1" x14ac:dyDescent="0.25">
      <c r="A16" s="35" t="s">
        <v>27</v>
      </c>
      <c r="B16" s="34"/>
      <c r="C16" s="37">
        <v>111</v>
      </c>
      <c r="D16" s="36">
        <v>858</v>
      </c>
      <c r="E16" s="14">
        <v>900</v>
      </c>
      <c r="F16" s="13">
        <f>D16-E16</f>
        <v>-42</v>
      </c>
      <c r="G16" s="12">
        <f>IF(F16&gt;0,1,D16/E16)</f>
        <v>0.95333333333333337</v>
      </c>
    </row>
    <row r="17" spans="1:7" ht="10.35" customHeight="1" x14ac:dyDescent="0.25">
      <c r="A17" s="35" t="s">
        <v>27</v>
      </c>
      <c r="B17" s="34"/>
      <c r="C17" s="37">
        <v>201</v>
      </c>
      <c r="D17" s="36">
        <v>823</v>
      </c>
      <c r="E17" s="14">
        <v>900</v>
      </c>
      <c r="F17" s="13">
        <f>D17-E17</f>
        <v>-77</v>
      </c>
      <c r="G17" s="12">
        <f>IF(F17&gt;0,1,D17/E17)</f>
        <v>0.91444444444444439</v>
      </c>
    </row>
    <row r="18" spans="1:7" ht="10.35" customHeight="1" x14ac:dyDescent="0.25">
      <c r="A18" s="35" t="s">
        <v>27</v>
      </c>
      <c r="B18" s="34"/>
      <c r="C18" s="37">
        <v>202</v>
      </c>
      <c r="D18" s="36">
        <v>709</v>
      </c>
      <c r="E18" s="14">
        <v>900</v>
      </c>
      <c r="F18" s="13">
        <f>D18-E18</f>
        <v>-191</v>
      </c>
      <c r="G18" s="12">
        <f>IF(F18&gt;0,1,D18/E18)</f>
        <v>0.7877777777777778</v>
      </c>
    </row>
    <row r="19" spans="1:7" ht="10.35" customHeight="1" x14ac:dyDescent="0.25">
      <c r="A19" s="35" t="s">
        <v>27</v>
      </c>
      <c r="B19" s="34"/>
      <c r="C19" s="37">
        <v>205</v>
      </c>
      <c r="D19" s="36">
        <v>825</v>
      </c>
      <c r="E19" s="14">
        <v>900</v>
      </c>
      <c r="F19" s="13">
        <f>D19-E19</f>
        <v>-75</v>
      </c>
      <c r="G19" s="12">
        <f>IF(F19&gt;0,1,D19/E19)</f>
        <v>0.91666666666666663</v>
      </c>
    </row>
    <row r="20" spans="1:7" ht="10.35" customHeight="1" x14ac:dyDescent="0.25">
      <c r="A20" s="35" t="s">
        <v>27</v>
      </c>
      <c r="B20" s="34"/>
      <c r="C20" s="37">
        <v>206</v>
      </c>
      <c r="D20" s="36">
        <v>825</v>
      </c>
      <c r="E20" s="14">
        <v>900</v>
      </c>
      <c r="F20" s="13">
        <f>D20-E20</f>
        <v>-75</v>
      </c>
      <c r="G20" s="12">
        <f>IF(F20&gt;0,1,D20/E20)</f>
        <v>0.91666666666666663</v>
      </c>
    </row>
    <row r="21" spans="1:7" ht="10.35" customHeight="1" x14ac:dyDescent="0.25">
      <c r="A21" s="35" t="s">
        <v>27</v>
      </c>
      <c r="B21" s="34"/>
      <c r="C21" s="37">
        <v>207</v>
      </c>
      <c r="D21" s="36">
        <v>870</v>
      </c>
      <c r="E21" s="14">
        <v>900</v>
      </c>
      <c r="F21" s="13">
        <f>D21-E21</f>
        <v>-30</v>
      </c>
      <c r="G21" s="12">
        <f>IF(F21&gt;0,1,D21/E21)</f>
        <v>0.96666666666666667</v>
      </c>
    </row>
    <row r="22" spans="1:7" ht="10.35" customHeight="1" x14ac:dyDescent="0.25">
      <c r="A22" s="35" t="s">
        <v>27</v>
      </c>
      <c r="B22" s="34"/>
      <c r="C22" s="37">
        <v>211</v>
      </c>
      <c r="D22" s="36">
        <v>844</v>
      </c>
      <c r="E22" s="14">
        <v>900</v>
      </c>
      <c r="F22" s="13">
        <f>D22-E22</f>
        <v>-56</v>
      </c>
      <c r="G22" s="12">
        <f>IF(F22&gt;0,1,D22/E22)</f>
        <v>0.93777777777777782</v>
      </c>
    </row>
    <row r="23" spans="1:7" ht="10.35" customHeight="1" x14ac:dyDescent="0.25">
      <c r="A23" s="35" t="s">
        <v>15</v>
      </c>
      <c r="B23" s="34"/>
      <c r="C23" s="37" t="s">
        <v>26</v>
      </c>
      <c r="D23" s="36">
        <v>629</v>
      </c>
      <c r="E23" s="14">
        <v>850</v>
      </c>
      <c r="F23" s="13">
        <f>D23-E23</f>
        <v>-221</v>
      </c>
      <c r="G23" s="12">
        <f>IF(F23&gt;0,1,D23/E23)</f>
        <v>0.74</v>
      </c>
    </row>
    <row r="24" spans="1:7" ht="10.35" customHeight="1" x14ac:dyDescent="0.25">
      <c r="A24" s="35" t="s">
        <v>15</v>
      </c>
      <c r="B24" s="34"/>
      <c r="C24" s="37" t="s">
        <v>25</v>
      </c>
      <c r="D24" s="36">
        <v>677</v>
      </c>
      <c r="E24" s="14">
        <v>850</v>
      </c>
      <c r="F24" s="13">
        <f>D24-E24</f>
        <v>-173</v>
      </c>
      <c r="G24" s="12">
        <f>IF(F24&gt;0,1,D24/E24)</f>
        <v>0.79647058823529415</v>
      </c>
    </row>
    <row r="25" spans="1:7" ht="10.35" customHeight="1" x14ac:dyDescent="0.25">
      <c r="A25" s="35" t="s">
        <v>15</v>
      </c>
      <c r="B25" s="34"/>
      <c r="C25" s="37" t="s">
        <v>24</v>
      </c>
      <c r="D25" s="36">
        <v>676</v>
      </c>
      <c r="E25" s="14">
        <v>850</v>
      </c>
      <c r="F25" s="13">
        <f>D25-E25</f>
        <v>-174</v>
      </c>
      <c r="G25" s="12">
        <f>IF(F25&gt;0,1,D25/E25)</f>
        <v>0.79529411764705882</v>
      </c>
    </row>
    <row r="26" spans="1:7" ht="10.35" customHeight="1" x14ac:dyDescent="0.25">
      <c r="A26" s="35" t="s">
        <v>15</v>
      </c>
      <c r="B26" s="34"/>
      <c r="C26" s="37" t="s">
        <v>23</v>
      </c>
      <c r="D26" s="36">
        <v>734</v>
      </c>
      <c r="E26" s="14">
        <v>850</v>
      </c>
      <c r="F26" s="13">
        <f>D26-E26</f>
        <v>-116</v>
      </c>
      <c r="G26" s="12">
        <f>IF(F26&gt;0,1,D26/E26)</f>
        <v>0.86352941176470588</v>
      </c>
    </row>
    <row r="27" spans="1:7" ht="10.35" customHeight="1" x14ac:dyDescent="0.25">
      <c r="A27" s="35" t="s">
        <v>15</v>
      </c>
      <c r="B27" s="34"/>
      <c r="C27" s="37" t="s">
        <v>22</v>
      </c>
      <c r="D27" s="36">
        <v>661</v>
      </c>
      <c r="E27" s="14">
        <v>850</v>
      </c>
      <c r="F27" s="13">
        <f>D27-E27</f>
        <v>-189</v>
      </c>
      <c r="G27" s="12">
        <f>IF(F27&gt;0,1,D27/E27)</f>
        <v>0.77764705882352936</v>
      </c>
    </row>
    <row r="28" spans="1:7" ht="10.35" customHeight="1" x14ac:dyDescent="0.25">
      <c r="A28" s="35" t="s">
        <v>15</v>
      </c>
      <c r="B28" s="34"/>
      <c r="C28" s="37" t="s">
        <v>21</v>
      </c>
      <c r="D28" s="36">
        <v>662</v>
      </c>
      <c r="E28" s="14">
        <v>850</v>
      </c>
      <c r="F28" s="13">
        <f>D28-E28</f>
        <v>-188</v>
      </c>
      <c r="G28" s="12">
        <f>IF(F28&gt;0,1,D28/E28)</f>
        <v>0.77882352941176469</v>
      </c>
    </row>
    <row r="29" spans="1:7" ht="10.35" customHeight="1" x14ac:dyDescent="0.25">
      <c r="A29" s="35" t="s">
        <v>15</v>
      </c>
      <c r="B29" s="34"/>
      <c r="C29" s="37" t="s">
        <v>20</v>
      </c>
      <c r="D29" s="36">
        <v>661</v>
      </c>
      <c r="E29" s="14">
        <v>850</v>
      </c>
      <c r="F29" s="13">
        <f>D29-E29</f>
        <v>-189</v>
      </c>
      <c r="G29" s="12">
        <f>IF(F29&gt;0,1,D29/E29)</f>
        <v>0.77764705882352936</v>
      </c>
    </row>
    <row r="30" spans="1:7" ht="10.35" customHeight="1" x14ac:dyDescent="0.25">
      <c r="A30" s="35" t="s">
        <v>15</v>
      </c>
      <c r="B30" s="34"/>
      <c r="C30" s="37" t="s">
        <v>19</v>
      </c>
      <c r="D30" s="36">
        <v>629</v>
      </c>
      <c r="E30" s="14">
        <v>850</v>
      </c>
      <c r="F30" s="13">
        <f>D30-E30</f>
        <v>-221</v>
      </c>
      <c r="G30" s="12">
        <f>IF(F30&gt;0,1,D30/E30)</f>
        <v>0.74</v>
      </c>
    </row>
    <row r="31" spans="1:7" ht="10.35" customHeight="1" x14ac:dyDescent="0.25">
      <c r="A31" s="35" t="s">
        <v>15</v>
      </c>
      <c r="B31" s="34"/>
      <c r="C31" s="37" t="s">
        <v>18</v>
      </c>
      <c r="D31" s="36">
        <v>629</v>
      </c>
      <c r="E31" s="14">
        <v>850</v>
      </c>
      <c r="F31" s="13">
        <f>D31-E31</f>
        <v>-221</v>
      </c>
      <c r="G31" s="12">
        <f>IF(F31&gt;0,1,D31/E31)</f>
        <v>0.74</v>
      </c>
    </row>
    <row r="32" spans="1:7" ht="10.35" customHeight="1" x14ac:dyDescent="0.25">
      <c r="A32" s="35" t="s">
        <v>15</v>
      </c>
      <c r="B32" s="34"/>
      <c r="C32" s="37" t="s">
        <v>17</v>
      </c>
      <c r="D32" s="36">
        <v>629</v>
      </c>
      <c r="E32" s="14">
        <v>850</v>
      </c>
      <c r="F32" s="13">
        <f>D32-E32</f>
        <v>-221</v>
      </c>
      <c r="G32" s="12">
        <f>IF(F32&gt;0,1,D32/E32)</f>
        <v>0.74</v>
      </c>
    </row>
    <row r="33" spans="1:7" ht="10.35" customHeight="1" x14ac:dyDescent="0.25">
      <c r="A33" s="35" t="s">
        <v>15</v>
      </c>
      <c r="B33" s="34"/>
      <c r="C33" s="37" t="s">
        <v>16</v>
      </c>
      <c r="D33" s="36">
        <v>629</v>
      </c>
      <c r="E33" s="14">
        <v>850</v>
      </c>
      <c r="F33" s="13">
        <f>D33-E33</f>
        <v>-221</v>
      </c>
      <c r="G33" s="12">
        <f>IF(F33&gt;0,1,D33/E33)</f>
        <v>0.74</v>
      </c>
    </row>
    <row r="34" spans="1:7" ht="10.35" customHeight="1" x14ac:dyDescent="0.25">
      <c r="A34" s="35" t="s">
        <v>15</v>
      </c>
      <c r="B34" s="34"/>
      <c r="C34" s="37" t="s">
        <v>14</v>
      </c>
      <c r="D34" s="36">
        <v>630</v>
      </c>
      <c r="E34" s="14">
        <v>850</v>
      </c>
      <c r="F34" s="13">
        <f>D34-E34</f>
        <v>-220</v>
      </c>
      <c r="G34" s="12">
        <f>IF(F34&gt;0,1,D34/E34)</f>
        <v>0.74117647058823533</v>
      </c>
    </row>
    <row r="35" spans="1:7" ht="10.35" customHeight="1" x14ac:dyDescent="0.25">
      <c r="A35" s="35" t="s">
        <v>13</v>
      </c>
      <c r="B35" s="34"/>
      <c r="C35" s="37">
        <v>8</v>
      </c>
      <c r="D35" s="36">
        <v>849</v>
      </c>
      <c r="E35" s="14">
        <v>800</v>
      </c>
      <c r="F35" s="13">
        <f>D35-E35</f>
        <v>49</v>
      </c>
      <c r="G35" s="12">
        <f>IF(F35&gt;0,1,D35/E35)</f>
        <v>1</v>
      </c>
    </row>
    <row r="36" spans="1:7" ht="10.35" customHeight="1" x14ac:dyDescent="0.25">
      <c r="A36" s="35" t="s">
        <v>13</v>
      </c>
      <c r="B36" s="34"/>
      <c r="C36" s="37">
        <v>204</v>
      </c>
      <c r="D36" s="36">
        <v>852</v>
      </c>
      <c r="E36" s="14">
        <v>800</v>
      </c>
      <c r="F36" s="13">
        <f>D36-E36</f>
        <v>52</v>
      </c>
      <c r="G36" s="12">
        <f>IF(F36&gt;0,1,D36/E36)</f>
        <v>1</v>
      </c>
    </row>
    <row r="37" spans="1:7" ht="10.35" customHeight="1" x14ac:dyDescent="0.25">
      <c r="A37" s="35" t="s">
        <v>13</v>
      </c>
      <c r="B37" s="34"/>
      <c r="C37" s="37">
        <v>208</v>
      </c>
      <c r="D37" s="36">
        <v>840</v>
      </c>
      <c r="E37" s="14">
        <v>800</v>
      </c>
      <c r="F37" s="13">
        <f>D37-E37</f>
        <v>40</v>
      </c>
      <c r="G37" s="12">
        <f>IF(F37&gt;0,1,D37/E37)</f>
        <v>1</v>
      </c>
    </row>
    <row r="38" spans="1:7" ht="10.35" customHeight="1" x14ac:dyDescent="0.25">
      <c r="A38" s="35" t="s">
        <v>12</v>
      </c>
      <c r="B38" s="34"/>
      <c r="C38" s="37">
        <v>209</v>
      </c>
      <c r="D38" s="36">
        <v>829</v>
      </c>
      <c r="E38" s="14">
        <v>800</v>
      </c>
      <c r="F38" s="13">
        <f>D38-E38</f>
        <v>29</v>
      </c>
      <c r="G38" s="12">
        <f>IF(F38&gt;0,1,D38/E38)</f>
        <v>1</v>
      </c>
    </row>
    <row r="39" spans="1:7" ht="10.35" customHeight="1" x14ac:dyDescent="0.25">
      <c r="A39" s="35" t="s">
        <v>12</v>
      </c>
      <c r="B39" s="34"/>
      <c r="C39" s="37">
        <v>302</v>
      </c>
      <c r="D39" s="36">
        <v>707</v>
      </c>
      <c r="E39" s="14">
        <v>800</v>
      </c>
      <c r="F39" s="13">
        <f>D39-E39</f>
        <v>-93</v>
      </c>
      <c r="G39" s="12">
        <f>IF(F39&gt;0,1,D39/E39)</f>
        <v>0.88375000000000004</v>
      </c>
    </row>
    <row r="40" spans="1:7" ht="10.35" customHeight="1" x14ac:dyDescent="0.25">
      <c r="A40" s="35" t="s">
        <v>12</v>
      </c>
      <c r="B40" s="34"/>
      <c r="C40" s="37">
        <v>303</v>
      </c>
      <c r="D40" s="36">
        <v>660</v>
      </c>
      <c r="E40" s="14">
        <v>800</v>
      </c>
      <c r="F40" s="13">
        <f>D40-E40</f>
        <v>-140</v>
      </c>
      <c r="G40" s="12">
        <f>IF(F40&gt;0,1,D40/E40)</f>
        <v>0.82499999999999996</v>
      </c>
    </row>
    <row r="41" spans="1:7" ht="10.35" customHeight="1" x14ac:dyDescent="0.25">
      <c r="A41" s="35" t="s">
        <v>12</v>
      </c>
      <c r="B41" s="34"/>
      <c r="C41" s="37">
        <v>304</v>
      </c>
      <c r="D41" s="36">
        <v>852</v>
      </c>
      <c r="E41" s="14">
        <v>800</v>
      </c>
      <c r="F41" s="13">
        <f>D41-E41</f>
        <v>52</v>
      </c>
      <c r="G41" s="12">
        <f>IF(F41&gt;0,1,D41/E41)</f>
        <v>1</v>
      </c>
    </row>
    <row r="42" spans="1:7" ht="10.35" customHeight="1" x14ac:dyDescent="0.25">
      <c r="A42" s="35" t="s">
        <v>12</v>
      </c>
      <c r="B42" s="34"/>
      <c r="C42" s="37">
        <v>305</v>
      </c>
      <c r="D42" s="36">
        <v>825</v>
      </c>
      <c r="E42" s="14">
        <v>800</v>
      </c>
      <c r="F42" s="13">
        <f>D42-E42</f>
        <v>25</v>
      </c>
      <c r="G42" s="12">
        <f>IF(F42&gt;0,1,D42/E42)</f>
        <v>1</v>
      </c>
    </row>
    <row r="43" spans="1:7" ht="10.35" customHeight="1" x14ac:dyDescent="0.25">
      <c r="A43" s="35" t="s">
        <v>12</v>
      </c>
      <c r="B43" s="34"/>
      <c r="C43" s="37">
        <v>306</v>
      </c>
      <c r="D43" s="36">
        <v>825</v>
      </c>
      <c r="E43" s="14">
        <v>800</v>
      </c>
      <c r="F43" s="13">
        <f>D43-E43</f>
        <v>25</v>
      </c>
      <c r="G43" s="12">
        <f>IF(F43&gt;0,1,D43/E43)</f>
        <v>1</v>
      </c>
    </row>
    <row r="44" spans="1:7" ht="10.35" customHeight="1" x14ac:dyDescent="0.25">
      <c r="A44" s="35" t="s">
        <v>12</v>
      </c>
      <c r="B44" s="34"/>
      <c r="C44" s="37">
        <v>307</v>
      </c>
      <c r="D44" s="36">
        <v>870</v>
      </c>
      <c r="E44" s="14">
        <v>800</v>
      </c>
      <c r="F44" s="13">
        <f>D44-E44</f>
        <v>70</v>
      </c>
      <c r="G44" s="12">
        <f>IF(F44&gt;0,1,D44/E44)</f>
        <v>1</v>
      </c>
    </row>
    <row r="45" spans="1:7" ht="10.35" customHeight="1" x14ac:dyDescent="0.25">
      <c r="A45" s="35" t="s">
        <v>12</v>
      </c>
      <c r="B45" s="34"/>
      <c r="C45" s="37">
        <v>308</v>
      </c>
      <c r="D45" s="36">
        <v>840</v>
      </c>
      <c r="E45" s="14">
        <v>800</v>
      </c>
      <c r="F45" s="13">
        <f>D45-E45</f>
        <v>40</v>
      </c>
      <c r="G45" s="12">
        <f>IF(F45&gt;0,1,D45/E45)</f>
        <v>1</v>
      </c>
    </row>
    <row r="46" spans="1:7" ht="10.35" customHeight="1" x14ac:dyDescent="0.25">
      <c r="A46" s="35" t="s">
        <v>12</v>
      </c>
      <c r="B46" s="34"/>
      <c r="C46" s="37">
        <v>309</v>
      </c>
      <c r="D46" s="36">
        <v>829</v>
      </c>
      <c r="E46" s="14">
        <v>800</v>
      </c>
      <c r="F46" s="13">
        <f>D46-E46</f>
        <v>29</v>
      </c>
      <c r="G46" s="12">
        <f>IF(F46&gt;0,1,D46/E46)</f>
        <v>1</v>
      </c>
    </row>
    <row r="47" spans="1:7" ht="10.35" customHeight="1" x14ac:dyDescent="0.25">
      <c r="A47" s="35" t="s">
        <v>12</v>
      </c>
      <c r="B47" s="34"/>
      <c r="C47" s="37">
        <v>311</v>
      </c>
      <c r="D47" s="36">
        <v>844</v>
      </c>
      <c r="E47" s="14">
        <v>800</v>
      </c>
      <c r="F47" s="13">
        <f>D47-E47</f>
        <v>44</v>
      </c>
      <c r="G47" s="12">
        <f>IF(F47&gt;0,1,D47/E47)</f>
        <v>1</v>
      </c>
    </row>
    <row r="48" spans="1:7" ht="10.35" customHeight="1" thickBot="1" x14ac:dyDescent="0.3">
      <c r="A48" s="35" t="s">
        <v>11</v>
      </c>
      <c r="B48" s="34"/>
      <c r="C48" s="33">
        <v>7</v>
      </c>
      <c r="D48" s="32">
        <v>870</v>
      </c>
      <c r="E48" s="31">
        <v>650</v>
      </c>
      <c r="F48" s="30">
        <f>D48-E48</f>
        <v>220</v>
      </c>
      <c r="G48" s="29">
        <f>IF(F48&gt;0,1,D48/E48)</f>
        <v>1</v>
      </c>
    </row>
    <row r="49" spans="1:7" ht="15.75" thickBot="1" x14ac:dyDescent="0.3">
      <c r="A49" s="28"/>
      <c r="B49" s="27"/>
      <c r="C49" s="26" t="s">
        <v>10</v>
      </c>
      <c r="D49" s="5"/>
      <c r="E49" s="5"/>
      <c r="F49" s="5"/>
      <c r="G49" s="4">
        <f>AVERAGE(G11:G47)</f>
        <v>0.88497342156397885</v>
      </c>
    </row>
    <row r="50" spans="1:7" x14ac:dyDescent="0.25">
      <c r="A50" s="25"/>
      <c r="B50" s="21"/>
      <c r="C50" s="24"/>
      <c r="D50" s="24"/>
      <c r="E50" s="23"/>
      <c r="F50" s="23"/>
      <c r="G50" s="23"/>
    </row>
    <row r="51" spans="1:7" ht="2.25" customHeight="1" x14ac:dyDescent="0.25">
      <c r="A51" s="22"/>
      <c r="B51" s="21"/>
      <c r="C51" s="20"/>
      <c r="D51" s="20"/>
      <c r="E51" s="20"/>
      <c r="F51" s="20"/>
      <c r="G51" s="20"/>
    </row>
    <row r="52" spans="1:7" x14ac:dyDescent="0.25">
      <c r="A52" s="19" t="s">
        <v>9</v>
      </c>
      <c r="B52" s="10"/>
      <c r="C52" s="18"/>
      <c r="D52" s="17"/>
      <c r="E52" s="17"/>
      <c r="F52" s="17"/>
      <c r="G52" s="16"/>
    </row>
    <row r="53" spans="1:7" ht="10.35" customHeight="1" x14ac:dyDescent="0.25">
      <c r="A53" s="11" t="s">
        <v>8</v>
      </c>
      <c r="B53" s="10"/>
      <c r="C53" s="15" t="s">
        <v>2</v>
      </c>
      <c r="D53" s="14">
        <v>6082</v>
      </c>
      <c r="E53" s="14">
        <v>8100</v>
      </c>
      <c r="F53" s="13">
        <f>D53-E53</f>
        <v>-2018</v>
      </c>
      <c r="G53" s="12">
        <f>IF(F53&gt;0,1,D53/E53)</f>
        <v>0.7508641975308642</v>
      </c>
    </row>
    <row r="54" spans="1:7" ht="10.35" customHeight="1" x14ac:dyDescent="0.25">
      <c r="A54" s="11" t="s">
        <v>7</v>
      </c>
      <c r="B54" s="10"/>
      <c r="C54" s="15" t="s">
        <v>2</v>
      </c>
      <c r="D54" s="14">
        <v>1520</v>
      </c>
      <c r="E54" s="14">
        <v>6100</v>
      </c>
      <c r="F54" s="13">
        <f>D54-E54</f>
        <v>-4580</v>
      </c>
      <c r="G54" s="12">
        <f>IF(F54&gt;0,1,D54/E54)</f>
        <v>0.24918032786885247</v>
      </c>
    </row>
    <row r="55" spans="1:7" ht="10.35" customHeight="1" x14ac:dyDescent="0.25">
      <c r="A55" s="11" t="s">
        <v>6</v>
      </c>
      <c r="B55" s="10"/>
      <c r="C55" s="15" t="s">
        <v>2</v>
      </c>
      <c r="D55" s="14">
        <v>1559</v>
      </c>
      <c r="E55" s="14">
        <v>1350</v>
      </c>
      <c r="F55" s="13">
        <f>D55-E55</f>
        <v>209</v>
      </c>
      <c r="G55" s="12">
        <f>IF(F55&gt;0,1,D55/E55)</f>
        <v>1</v>
      </c>
    </row>
    <row r="56" spans="1:7" ht="10.35" customHeight="1" x14ac:dyDescent="0.25">
      <c r="A56" s="11" t="s">
        <v>5</v>
      </c>
      <c r="B56" s="10"/>
      <c r="C56" s="15" t="s">
        <v>2</v>
      </c>
      <c r="D56" s="14">
        <v>2601</v>
      </c>
      <c r="E56" s="14">
        <v>2000</v>
      </c>
      <c r="F56" s="13">
        <f>D56-E56</f>
        <v>601</v>
      </c>
      <c r="G56" s="12">
        <f>IF(F56&gt;0,1,D56/E56)</f>
        <v>1</v>
      </c>
    </row>
    <row r="57" spans="1:7" ht="10.35" customHeight="1" x14ac:dyDescent="0.25">
      <c r="A57" s="11" t="s">
        <v>4</v>
      </c>
      <c r="B57" s="10"/>
      <c r="C57" s="15" t="s">
        <v>2</v>
      </c>
      <c r="D57" s="14">
        <v>1446</v>
      </c>
      <c r="E57" s="14">
        <v>950</v>
      </c>
      <c r="F57" s="13">
        <f>D57-E57</f>
        <v>496</v>
      </c>
      <c r="G57" s="12">
        <f>IF(F57&gt;0,1,D57/E57)</f>
        <v>1</v>
      </c>
    </row>
    <row r="58" spans="1:7" ht="10.35" customHeight="1" thickBot="1" x14ac:dyDescent="0.3">
      <c r="A58" s="11" t="s">
        <v>3</v>
      </c>
      <c r="B58" s="10"/>
      <c r="C58" s="9" t="s">
        <v>2</v>
      </c>
      <c r="D58" s="8">
        <v>1724</v>
      </c>
      <c r="E58" s="8">
        <v>2400</v>
      </c>
      <c r="F58" s="7">
        <f>D58-E58</f>
        <v>-676</v>
      </c>
      <c r="G58" s="6">
        <f>IF(F58&gt;0,1,D58/E58)</f>
        <v>0.71833333333333338</v>
      </c>
    </row>
    <row r="59" spans="1:7" ht="15.75" thickBot="1" x14ac:dyDescent="0.3">
      <c r="A59" s="3"/>
      <c r="B59" s="3"/>
      <c r="C59" s="5" t="s">
        <v>1</v>
      </c>
      <c r="D59" s="5"/>
      <c r="E59" s="5"/>
      <c r="F59" s="5"/>
      <c r="G59" s="4">
        <f>AVERAGE(G53:G58)</f>
        <v>0.78639630978884167</v>
      </c>
    </row>
    <row r="60" spans="1:7" ht="4.5" customHeight="1" thickBot="1" x14ac:dyDescent="0.3">
      <c r="A60" s="3"/>
      <c r="B60" s="3"/>
      <c r="C60" s="3"/>
      <c r="D60" s="3"/>
      <c r="E60" s="3"/>
      <c r="F60" s="3"/>
      <c r="G60" s="3"/>
    </row>
    <row r="61" spans="1:7" ht="15.75" thickBot="1" x14ac:dyDescent="0.3">
      <c r="A61" s="3"/>
      <c r="B61" s="3"/>
      <c r="C61" s="2" t="s">
        <v>0</v>
      </c>
      <c r="D61" s="2"/>
      <c r="E61" s="2"/>
      <c r="F61" s="2"/>
      <c r="G61" s="1">
        <f>AVERAGE(G49,G59)</f>
        <v>0.8356848656764102</v>
      </c>
    </row>
  </sheetData>
  <mergeCells count="16">
    <mergeCell ref="A7:A8"/>
    <mergeCell ref="B7:B8"/>
    <mergeCell ref="C7:C8"/>
    <mergeCell ref="D7:G7"/>
    <mergeCell ref="A2:B2"/>
    <mergeCell ref="C2:G2"/>
    <mergeCell ref="A1:G1"/>
    <mergeCell ref="A3:B3"/>
    <mergeCell ref="A4:B4"/>
    <mergeCell ref="C59:F59"/>
    <mergeCell ref="C61:F61"/>
    <mergeCell ref="A50:B51"/>
    <mergeCell ref="C51:G51"/>
    <mergeCell ref="C9:G9"/>
    <mergeCell ref="B13:B49"/>
    <mergeCell ref="C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FCI Summary</vt:lpstr>
      <vt:lpstr>Education Adequecy</vt:lpstr>
      <vt:lpstr>'FCI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2013-02-04T16:14:15Z</dcterms:created>
  <dcterms:modified xsi:type="dcterms:W3CDTF">2013-02-04T16:14:47Z</dcterms:modified>
</cp:coreProperties>
</file>