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45" windowWidth="13395" windowHeight="12585"/>
  </bookViews>
  <sheets>
    <sheet name="FCI Summary" sheetId="2" r:id="rId1"/>
    <sheet name="Capacity-FQI_K-8" sheetId="1" r:id="rId2"/>
  </sheets>
  <externalReferences>
    <externalReference r:id="rId3"/>
    <externalReference r:id="rId4"/>
  </externalReferences>
  <definedNames>
    <definedName name="_xlnm.Print_Area" localSheetId="1">'Capacity-FQI_K-8'!$A$1:$O$26</definedName>
    <definedName name="_xlnm.Print_Area" localSheetId="0">'FCI Summary'!$A$1:$L$37</definedName>
  </definedNames>
  <calcPr calcId="145621" concurrentCalc="0"/>
</workbook>
</file>

<file path=xl/calcChain.xml><?xml version="1.0" encoding="utf-8"?>
<calcChain xmlns="http://schemas.openxmlformats.org/spreadsheetml/2006/main">
  <c r="C34" i="2" l="1"/>
  <c r="C36" i="2"/>
  <c r="C30" i="2"/>
  <c r="C32" i="2"/>
  <c r="C14" i="2"/>
  <c r="C12" i="2"/>
  <c r="C8" i="2"/>
  <c r="C10" i="2"/>
  <c r="C4" i="2"/>
  <c r="C2" i="2"/>
  <c r="C1" i="2"/>
  <c r="C1" i="1"/>
  <c r="C2" i="1"/>
  <c r="C3" i="1"/>
  <c r="F10" i="1"/>
  <c r="G10" i="1"/>
  <c r="G24" i="1"/>
  <c r="H10" i="1"/>
  <c r="J10" i="1"/>
  <c r="K10" i="1"/>
  <c r="K25" i="1"/>
  <c r="F11" i="1"/>
  <c r="G11" i="1"/>
  <c r="H11" i="1"/>
  <c r="J11" i="1"/>
  <c r="K11" i="1"/>
  <c r="F12" i="1"/>
  <c r="G12" i="1"/>
  <c r="H12" i="1"/>
  <c r="J12" i="1"/>
  <c r="K12" i="1"/>
  <c r="F13" i="1"/>
  <c r="G13" i="1"/>
  <c r="H13" i="1"/>
  <c r="J13" i="1"/>
  <c r="K13" i="1"/>
  <c r="F14" i="1"/>
  <c r="G14" i="1"/>
  <c r="H14" i="1"/>
  <c r="J14" i="1"/>
  <c r="K14" i="1"/>
  <c r="F15" i="1"/>
  <c r="G15" i="1"/>
  <c r="H15" i="1"/>
  <c r="J15" i="1"/>
  <c r="K15" i="1"/>
  <c r="F16" i="1"/>
  <c r="G16" i="1"/>
  <c r="H16" i="1"/>
  <c r="J16" i="1"/>
  <c r="K16" i="1"/>
  <c r="F17" i="1"/>
  <c r="G17" i="1"/>
  <c r="H17" i="1"/>
  <c r="J17" i="1"/>
  <c r="K17" i="1"/>
  <c r="F18" i="1"/>
  <c r="G18" i="1"/>
  <c r="H18" i="1"/>
  <c r="J18" i="1"/>
  <c r="K18" i="1"/>
  <c r="F19" i="1"/>
  <c r="G19" i="1"/>
  <c r="H19" i="1"/>
  <c r="J19" i="1"/>
  <c r="K19" i="1"/>
  <c r="F20" i="1"/>
  <c r="G20" i="1"/>
  <c r="H20" i="1"/>
  <c r="J20" i="1"/>
  <c r="K20" i="1"/>
  <c r="F21" i="1"/>
  <c r="G21" i="1"/>
  <c r="H21" i="1"/>
  <c r="J21" i="1"/>
  <c r="K21" i="1"/>
  <c r="F22" i="1"/>
  <c r="G22" i="1"/>
  <c r="H22" i="1"/>
  <c r="J22" i="1"/>
  <c r="K22" i="1"/>
  <c r="F23" i="1"/>
  <c r="G23" i="1"/>
  <c r="H23" i="1"/>
  <c r="J23" i="1"/>
  <c r="K23" i="1"/>
  <c r="K27" i="1"/>
  <c r="K28" i="1"/>
  <c r="G26" i="1"/>
  <c r="K26" i="1"/>
</calcChain>
</file>

<file path=xl/sharedStrings.xml><?xml version="1.0" encoding="utf-8"?>
<sst xmlns="http://schemas.openxmlformats.org/spreadsheetml/2006/main" count="66" uniqueCount="47">
  <si>
    <t xml:space="preserve">Theoretical Adjusted 2012 Capacity = </t>
  </si>
  <si>
    <t xml:space="preserve">Theoretical Seating 2012 Capacity = </t>
  </si>
  <si>
    <t xml:space="preserve">Adjusted 2012 Capacity = </t>
  </si>
  <si>
    <t xml:space="preserve">Recent Occupancy % = </t>
  </si>
  <si>
    <t xml:space="preserve">Seating 2012 Capacity = </t>
  </si>
  <si>
    <t xml:space="preserve">Recent 2012 Enrollment = </t>
  </si>
  <si>
    <t xml:space="preserve">Classroom Adequacy % Score = </t>
  </si>
  <si>
    <t>General Classroom (Grades 1-3)</t>
  </si>
  <si>
    <t>Kindergarten Classroom</t>
  </si>
  <si>
    <t>Pre-Kindergarten Classroom</t>
  </si>
  <si>
    <t>F.E.S. Capacity-Generating Clrms.:</t>
  </si>
  <si>
    <r>
      <rPr>
        <sz val="6"/>
        <color rgb="FF000000"/>
        <rFont val="Arial"/>
        <family val="2"/>
      </rPr>
      <t>Comments</t>
    </r>
  </si>
  <si>
    <t>CURRENT CAPACITY</t>
  </si>
  <si>
    <t>Capacity SF per Student</t>
  </si>
  <si>
    <r>
      <rPr>
        <sz val="6"/>
        <color rgb="FF000000"/>
        <rFont val="Arial"/>
        <family val="2"/>
      </rPr>
      <t>Students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room</t>
    </r>
  </si>
  <si>
    <t>FES SF per Student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</si>
  <si>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</si>
  <si>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</si>
  <si>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</si>
  <si>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</si>
  <si>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</si>
  <si>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</si>
  <si>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FES CAPACITY</t>
  </si>
  <si>
    <t>SQUARE FEET</t>
  </si>
  <si>
    <t>Room Number</t>
  </si>
  <si>
    <t xml:space="preserve">School Age (years):  </t>
  </si>
  <si>
    <t xml:space="preserve">Building Square Footage:  </t>
  </si>
  <si>
    <t>CAPACITY &amp; EDUCATIONAL ADEQUACY</t>
  </si>
  <si>
    <t xml:space="preserve">Building Name:  </t>
  </si>
  <si>
    <t>2012 LRFP CONDITION SUMMARY</t>
  </si>
  <si>
    <t xml:space="preserve">Number of Floors:  </t>
  </si>
  <si>
    <t>B + 2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</si>
  <si>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</si>
  <si>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</si>
  <si>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</si>
  <si>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</si>
  <si>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</si>
  <si>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</si>
  <si>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2011/12 Enrollment = </t>
  </si>
  <si>
    <t>IN MAPLE</t>
  </si>
  <si>
    <t xml:space="preserve">Historic 2005 LRFP Capacity = </t>
  </si>
  <si>
    <t>NA</t>
  </si>
  <si>
    <t>EDUCATION ADEQUECY</t>
  </si>
  <si>
    <t xml:space="preserve">Classroom Adequacy % Score =  </t>
  </si>
  <si>
    <t xml:space="preserve">Classroom Adequacy =  </t>
  </si>
  <si>
    <t xml:space="preserve">Special Spaces Adequacy % Score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</si>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</sst>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8"/>
      <color rgb="FF000000"/>
      <name val="Arial"/>
      <family val="2"/>
    </font>
    <font>
      <i/>
      <sz val="6"/>
      <color rgb="FF00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4"/>
      <color rgb="FF0070C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0" fontId="11" fillId="0" borderId="0"/>
    <xf numFmtId="9" fontId="1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4"/>
    <xf numFmtId="0" fontId="2" fillId="0" borderId="0" xfId="4" applyBorder="1"/>
    <xf numFmtId="1" fontId="3" fillId="0" borderId="1" xfId="4" applyNumberFormat="1" applyFont="1" applyBorder="1" applyAlignment="1">
      <alignment horizontal="right" vertical="center"/>
    </xf>
    <xf numFmtId="0" fontId="4" fillId="0" borderId="0" xfId="4" applyFont="1" applyBorder="1" applyAlignment="1">
      <alignment horizontal="left" vertical="top"/>
    </xf>
    <xf numFmtId="1" fontId="3" fillId="0" borderId="4" xfId="4" applyNumberFormat="1" applyFont="1" applyBorder="1" applyAlignment="1">
      <alignment horizontal="right" vertical="top"/>
    </xf>
    <xf numFmtId="9" fontId="3" fillId="0" borderId="6" xfId="3" applyFont="1" applyBorder="1" applyAlignment="1">
      <alignment horizontal="right" vertical="top"/>
    </xf>
    <xf numFmtId="0" fontId="2" fillId="0" borderId="0" xfId="4" applyBorder="1" applyAlignment="1">
      <alignment horizontal="left" vertical="top"/>
    </xf>
    <xf numFmtId="0" fontId="5" fillId="0" borderId="0" xfId="4" applyFont="1" applyBorder="1" applyAlignment="1">
      <alignment horizontal="left" vertical="top"/>
    </xf>
    <xf numFmtId="1" fontId="6" fillId="0" borderId="0" xfId="4" applyNumberFormat="1" applyFont="1" applyBorder="1" applyAlignment="1">
      <alignment horizontal="right" vertical="top"/>
    </xf>
    <xf numFmtId="1" fontId="3" fillId="0" borderId="6" xfId="4" applyNumberFormat="1" applyFont="1" applyBorder="1" applyAlignment="1">
      <alignment horizontal="right" vertical="top"/>
    </xf>
    <xf numFmtId="0" fontId="2" fillId="0" borderId="0" xfId="4" applyBorder="1" applyAlignment="1">
      <alignment horizontal="center" vertical="top"/>
    </xf>
    <xf numFmtId="0" fontId="7" fillId="0" borderId="0" xfId="4" applyFont="1" applyBorder="1" applyAlignment="1">
      <alignment horizontal="left" vertical="top"/>
    </xf>
    <xf numFmtId="2" fontId="7" fillId="0" borderId="12" xfId="4" applyNumberFormat="1" applyFont="1" applyBorder="1" applyAlignment="1">
      <alignment horizontal="right" vertical="top"/>
    </xf>
    <xf numFmtId="0" fontId="7" fillId="0" borderId="0" xfId="4" applyFont="1" applyBorder="1" applyAlignment="1">
      <alignment horizontal="right" vertical="top"/>
    </xf>
    <xf numFmtId="2" fontId="7" fillId="0" borderId="13" xfId="4" applyNumberFormat="1" applyFont="1" applyBorder="1" applyAlignment="1">
      <alignment horizontal="right" vertical="top"/>
    </xf>
    <xf numFmtId="164" fontId="7" fillId="0" borderId="12" xfId="4" applyNumberFormat="1" applyFont="1" applyBorder="1" applyAlignment="1">
      <alignment horizontal="right" vertical="top"/>
    </xf>
    <xf numFmtId="0" fontId="7" fillId="0" borderId="12" xfId="4" applyFont="1" applyBorder="1" applyAlignment="1">
      <alignment horizontal="right" vertical="top"/>
    </xf>
    <xf numFmtId="1" fontId="7" fillId="0" borderId="12" xfId="4" applyNumberFormat="1" applyFont="1" applyBorder="1" applyAlignment="1">
      <alignment horizontal="right" vertical="top"/>
    </xf>
    <xf numFmtId="0" fontId="2" fillId="0" borderId="12" xfId="4" applyBorder="1"/>
    <xf numFmtId="0" fontId="7" fillId="0" borderId="12" xfId="4" applyFont="1" applyBorder="1" applyAlignment="1">
      <alignment horizontal="left" vertical="top"/>
    </xf>
    <xf numFmtId="0" fontId="2" fillId="0" borderId="14" xfId="4" applyBorder="1" applyAlignment="1">
      <alignment horizontal="left" vertical="top"/>
    </xf>
    <xf numFmtId="0" fontId="2" fillId="0" borderId="15" xfId="4" applyBorder="1" applyAlignment="1">
      <alignment horizontal="left" vertical="top"/>
    </xf>
    <xf numFmtId="2" fontId="7" fillId="0" borderId="14" xfId="4" applyNumberFormat="1" applyFont="1" applyBorder="1" applyAlignment="1">
      <alignment horizontal="right" vertical="top"/>
    </xf>
    <xf numFmtId="9" fontId="7" fillId="0" borderId="16" xfId="3" applyFont="1" applyBorder="1" applyAlignment="1">
      <alignment horizontal="right" vertical="top"/>
    </xf>
    <xf numFmtId="164" fontId="7" fillId="0" borderId="17" xfId="4" applyNumberFormat="1" applyFont="1" applyBorder="1" applyAlignment="1">
      <alignment horizontal="right" vertical="top"/>
    </xf>
    <xf numFmtId="0" fontId="7" fillId="0" borderId="17" xfId="4" applyFont="1" applyBorder="1" applyAlignment="1">
      <alignment horizontal="right" vertical="top"/>
    </xf>
    <xf numFmtId="0" fontId="9" fillId="0" borderId="17" xfId="5" applyFont="1" applyBorder="1"/>
    <xf numFmtId="0" fontId="9" fillId="0" borderId="18" xfId="5" applyFont="1" applyBorder="1" applyAlignment="1">
      <alignment horizontal="center"/>
    </xf>
    <xf numFmtId="0" fontId="9" fillId="0" borderId="19" xfId="5" applyFont="1" applyBorder="1"/>
    <xf numFmtId="9" fontId="7" fillId="0" borderId="20" xfId="3" applyFont="1" applyBorder="1" applyAlignment="1">
      <alignment horizontal="right" vertical="top"/>
    </xf>
    <xf numFmtId="164" fontId="7" fillId="0" borderId="14" xfId="4" applyNumberFormat="1" applyFont="1" applyBorder="1" applyAlignment="1">
      <alignment horizontal="right" vertical="top"/>
    </xf>
    <xf numFmtId="0" fontId="7" fillId="0" borderId="14" xfId="4" applyFont="1" applyBorder="1" applyAlignment="1">
      <alignment horizontal="right" vertical="top"/>
    </xf>
    <xf numFmtId="0" fontId="9" fillId="0" borderId="14" xfId="5" applyFont="1" applyBorder="1"/>
    <xf numFmtId="0" fontId="9" fillId="0" borderId="14" xfId="5" applyFont="1" applyBorder="1" applyAlignment="1">
      <alignment horizontal="center"/>
    </xf>
    <xf numFmtId="0" fontId="7" fillId="0" borderId="14" xfId="4" applyFont="1" applyBorder="1" applyAlignment="1">
      <alignment horizontal="left" vertical="top"/>
    </xf>
    <xf numFmtId="0" fontId="2" fillId="0" borderId="21" xfId="4" applyBorder="1" applyAlignment="1">
      <alignment horizontal="left" vertical="top"/>
    </xf>
    <xf numFmtId="0" fontId="2" fillId="0" borderId="14" xfId="4" applyBorder="1" applyAlignment="1">
      <alignment horizontal="right" vertical="top"/>
    </xf>
    <xf numFmtId="0" fontId="2" fillId="0" borderId="15" xfId="4" applyBorder="1" applyAlignment="1">
      <alignment horizontal="right" vertical="top"/>
    </xf>
    <xf numFmtId="0" fontId="2" fillId="0" borderId="19" xfId="4" applyBorder="1" applyAlignment="1">
      <alignment horizontal="right" vertical="top"/>
    </xf>
    <xf numFmtId="0" fontId="2" fillId="0" borderId="14" xfId="4" applyBorder="1" applyAlignment="1">
      <alignment horizontal="center" vertical="top"/>
    </xf>
    <xf numFmtId="0" fontId="5" fillId="0" borderId="14" xfId="4" applyFont="1" applyBorder="1" applyAlignment="1">
      <alignment horizontal="left" vertical="top"/>
    </xf>
    <xf numFmtId="0" fontId="2" fillId="0" borderId="22" xfId="4" applyBorder="1" applyAlignment="1">
      <alignment horizontal="left" vertical="top"/>
    </xf>
    <xf numFmtId="0" fontId="7" fillId="0" borderId="14" xfId="4" applyFont="1" applyBorder="1" applyAlignment="1">
      <alignment horizontal="right" vertical="top" wrapText="1"/>
    </xf>
    <xf numFmtId="0" fontId="7" fillId="0" borderId="22" xfId="4" applyFont="1" applyBorder="1" applyAlignment="1">
      <alignment horizontal="right" vertical="top" wrapText="1"/>
    </xf>
    <xf numFmtId="0" fontId="11" fillId="0" borderId="0" xfId="6"/>
    <xf numFmtId="165" fontId="11" fillId="0" borderId="0" xfId="1" applyNumberFormat="1" applyFont="1" applyAlignment="1">
      <alignment horizontal="left" wrapText="1"/>
    </xf>
    <xf numFmtId="165" fontId="11" fillId="0" borderId="0" xfId="1" applyNumberFormat="1" applyFont="1" applyBorder="1" applyAlignment="1">
      <alignment horizontal="left" wrapText="1"/>
    </xf>
    <xf numFmtId="1" fontId="11" fillId="0" borderId="0" xfId="1" applyNumberFormat="1" applyFont="1" applyAlignment="1">
      <alignment horizontal="center" vertical="top" wrapText="1"/>
    </xf>
    <xf numFmtId="0" fontId="11" fillId="0" borderId="0" xfId="1" applyNumberFormat="1" applyFont="1" applyAlignment="1">
      <alignment horizontal="center" vertical="top" wrapText="1"/>
    </xf>
    <xf numFmtId="9" fontId="0" fillId="0" borderId="0" xfId="7" applyFont="1"/>
    <xf numFmtId="0" fontId="11" fillId="0" borderId="0" xfId="6" applyAlignment="1">
      <alignment horizontal="left" wrapText="1"/>
    </xf>
    <xf numFmtId="165" fontId="11" fillId="0" borderId="0" xfId="1" applyNumberFormat="1" applyFont="1" applyAlignment="1">
      <alignment horizontal="right" vertical="top" wrapText="1"/>
    </xf>
    <xf numFmtId="0" fontId="11" fillId="0" borderId="0" xfId="1" applyNumberFormat="1" applyFont="1" applyAlignment="1">
      <alignment horizontal="right" vertical="top" wrapText="1"/>
    </xf>
    <xf numFmtId="1" fontId="11" fillId="0" borderId="0" xfId="1" applyNumberFormat="1" applyFont="1" applyAlignment="1">
      <alignment horizontal="right" vertical="top" wrapText="1"/>
    </xf>
    <xf numFmtId="0" fontId="12" fillId="0" borderId="0" xfId="6" applyFont="1" applyAlignment="1">
      <alignment horizontal="right"/>
    </xf>
    <xf numFmtId="0" fontId="17" fillId="0" borderId="0" xfId="4" applyFont="1"/>
    <xf numFmtId="0" fontId="17" fillId="0" borderId="0" xfId="4" applyFont="1" applyAlignment="1">
      <alignment horizontal="right"/>
    </xf>
    <xf numFmtId="9" fontId="18" fillId="0" borderId="24" xfId="4" applyNumberFormat="1" applyFont="1" applyBorder="1" applyAlignment="1">
      <alignment horizontal="right"/>
    </xf>
    <xf numFmtId="0" fontId="18" fillId="0" borderId="0" xfId="4" applyFont="1" applyAlignment="1">
      <alignment horizontal="right"/>
    </xf>
    <xf numFmtId="166" fontId="18" fillId="0" borderId="24" xfId="2" applyNumberFormat="1" applyFont="1" applyBorder="1" applyAlignment="1">
      <alignment horizontal="right"/>
    </xf>
    <xf numFmtId="0" fontId="18" fillId="0" borderId="0" xfId="4" applyFont="1"/>
    <xf numFmtId="0" fontId="19" fillId="0" borderId="0" xfId="4" applyFont="1" applyAlignment="1">
      <alignment horizontal="right"/>
    </xf>
    <xf numFmtId="0" fontId="20" fillId="0" borderId="0" xfId="4" applyFont="1"/>
    <xf numFmtId="1" fontId="18" fillId="0" borderId="24" xfId="4" applyNumberFormat="1" applyFont="1" applyBorder="1" applyAlignment="1">
      <alignment horizontal="right"/>
    </xf>
    <xf numFmtId="1" fontId="18" fillId="0" borderId="0" xfId="4" applyNumberFormat="1" applyFont="1" applyBorder="1" applyAlignment="1">
      <alignment horizontal="right"/>
    </xf>
    <xf numFmtId="9" fontId="18" fillId="0" borderId="24" xfId="3" applyFont="1" applyBorder="1" applyAlignment="1">
      <alignment horizontal="right"/>
    </xf>
    <xf numFmtId="0" fontId="18" fillId="0" borderId="24" xfId="4" applyFont="1" applyBorder="1" applyAlignment="1">
      <alignment horizontal="right"/>
    </xf>
    <xf numFmtId="0" fontId="15" fillId="0" borderId="0" xfId="6" applyFont="1" applyAlignment="1">
      <alignment horizontal="right"/>
    </xf>
    <xf numFmtId="0" fontId="14" fillId="0" borderId="0" xfId="6" applyFont="1" applyAlignment="1">
      <alignment horizontal="left" wrapText="1"/>
    </xf>
    <xf numFmtId="0" fontId="16" fillId="0" borderId="0" xfId="6" applyFont="1" applyAlignment="1">
      <alignment horizontal="right"/>
    </xf>
    <xf numFmtId="0" fontId="12" fillId="0" borderId="0" xfId="6" applyFont="1" applyAlignment="1">
      <alignment horizontal="right"/>
    </xf>
    <xf numFmtId="0" fontId="3" fillId="0" borderId="3" xfId="4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11" xfId="4" applyBorder="1" applyAlignment="1">
      <alignment horizontal="left" vertical="top"/>
    </xf>
    <xf numFmtId="0" fontId="2" fillId="0" borderId="10" xfId="4" applyBorder="1" applyAlignment="1">
      <alignment horizontal="left" vertical="top"/>
    </xf>
    <xf numFmtId="0" fontId="2" fillId="0" borderId="9" xfId="4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0" fontId="3" fillId="0" borderId="8" xfId="4" applyFont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3" fillId="0" borderId="3" xfId="4" applyFont="1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13" fillId="0" borderId="0" xfId="6" applyFont="1" applyAlignment="1">
      <alignment horizontal="right"/>
    </xf>
    <xf numFmtId="0" fontId="3" fillId="0" borderId="22" xfId="4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2" fillId="0" borderId="15" xfId="4" applyBorder="1" applyAlignment="1">
      <alignment horizontal="left" vertical="top" wrapText="1"/>
    </xf>
    <xf numFmtId="0" fontId="7" fillId="0" borderId="14" xfId="4" applyFont="1" applyBorder="1" applyAlignment="1">
      <alignment horizontal="left" vertical="top" wrapText="1"/>
    </xf>
    <xf numFmtId="0" fontId="3" fillId="0" borderId="14" xfId="4" applyFont="1" applyBorder="1" applyAlignment="1">
      <alignment horizontal="left" vertical="top" wrapText="1"/>
    </xf>
    <xf numFmtId="0" fontId="3" fillId="0" borderId="22" xfId="4" applyFont="1" applyBorder="1" applyAlignment="1">
      <alignment horizontal="left" vertical="top" wrapText="1"/>
    </xf>
    <xf numFmtId="0" fontId="2" fillId="0" borderId="23" xfId="4" applyBorder="1" applyAlignment="1">
      <alignment horizontal="left" vertical="top"/>
    </xf>
    <xf numFmtId="0" fontId="2" fillId="0" borderId="22" xfId="4" applyBorder="1" applyAlignment="1">
      <alignment horizontal="left" vertical="top"/>
    </xf>
    <xf numFmtId="0" fontId="2" fillId="0" borderId="21" xfId="4" applyBorder="1" applyAlignment="1">
      <alignment horizontal="left" vertical="top"/>
    </xf>
    <xf numFmtId="0" fontId="2" fillId="0" borderId="15" xfId="4" applyBorder="1" applyAlignment="1">
      <alignment horizontal="left" vertical="top"/>
    </xf>
  </cellXfs>
  <cellStyles count="8">
    <cellStyle name="Comma" xfId="1" builtinId="3"/>
    <cellStyle name="Currency" xfId="2" builtinId="4"/>
    <cellStyle name="Normal" xfId="0" builtinId="0"/>
    <cellStyle name="Normal 2" xfId="6"/>
    <cellStyle name="Normal 3" xfId="4"/>
    <cellStyle name="Normal 4" xfId="5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40004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80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ple_Avenue_Annex_F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aple_Avenue_Annex_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 refreshError="1"/>
      <sheetData sheetId="1">
        <row r="1">
          <cell r="C1" t="str">
            <v>Maple Avenue Annex</v>
          </cell>
        </row>
        <row r="2">
          <cell r="C2">
            <v>20552</v>
          </cell>
        </row>
        <row r="5">
          <cell r="C5">
            <v>72</v>
          </cell>
        </row>
        <row r="65">
          <cell r="H65">
            <v>4238850</v>
          </cell>
          <cell r="P65">
            <v>1267984.862375</v>
          </cell>
          <cell r="Q65">
            <v>0.29913416666666665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Education Adequecy"/>
    </sheetNames>
    <sheetDataSet>
      <sheetData sheetId="0" refreshError="1"/>
      <sheetData sheetId="1">
        <row r="25">
          <cell r="G25">
            <v>0.5140911101282617</v>
          </cell>
        </row>
        <row r="34">
          <cell r="G34">
            <v>0.3451947647058824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41"/>
  <sheetViews>
    <sheetView tabSelected="1" workbookViewId="0">
      <selection activeCell="C28" sqref="C28"/>
    </sheetView>
  </sheetViews>
  <sheetFormatPr defaultColWidth="9.140625" defaultRowHeight="15" x14ac:dyDescent="0.25"/>
  <cols>
    <col min="1" max="1" width="38.140625" style="1" customWidth="1"/>
    <col min="2" max="2" width="1.5703125" style="1" customWidth="1"/>
    <col min="3" max="3" width="14.140625" style="1" customWidth="1"/>
    <col min="4" max="4" width="7.42578125" style="1" customWidth="1"/>
    <col min="5" max="5" width="8.7109375" style="1" customWidth="1"/>
    <col min="6" max="6" width="6.7109375" style="1" customWidth="1"/>
    <col min="7" max="10" width="7.28515625" style="1" customWidth="1"/>
    <col min="11" max="11" width="0.5703125" style="1" customWidth="1"/>
    <col min="12" max="12" width="16.5703125" style="1" customWidth="1"/>
    <col min="13" max="16384" width="9.140625" style="1"/>
  </cols>
  <sheetData>
    <row r="1" spans="1:16" s="45" customFormat="1" ht="20.25" customHeight="1" x14ac:dyDescent="0.3">
      <c r="A1" s="68" t="s">
        <v>28</v>
      </c>
      <c r="B1" s="68"/>
      <c r="C1" s="69" t="str">
        <f>'[1]Uniformat FCI'!C1:G1</f>
        <v>Maple Avenue Annex</v>
      </c>
      <c r="D1" s="69"/>
      <c r="E1" s="69"/>
      <c r="F1" s="70" t="s">
        <v>29</v>
      </c>
      <c r="G1" s="70"/>
      <c r="H1" s="70"/>
      <c r="I1" s="70"/>
      <c r="J1" s="70"/>
      <c r="K1" s="70"/>
      <c r="L1" s="70"/>
      <c r="M1" s="51"/>
      <c r="N1" s="51"/>
      <c r="O1" s="51"/>
      <c r="P1" s="50"/>
    </row>
    <row r="2" spans="1:16" s="45" customFormat="1" ht="15" customHeight="1" x14ac:dyDescent="0.25">
      <c r="A2" s="71" t="s">
        <v>26</v>
      </c>
      <c r="B2" s="71"/>
      <c r="C2" s="52">
        <f>'[1]Uniformat FCI'!C2</f>
        <v>20552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s="45" customFormat="1" ht="15" customHeight="1" x14ac:dyDescent="0.25">
      <c r="A3" s="71" t="s">
        <v>30</v>
      </c>
      <c r="B3" s="71"/>
      <c r="C3" s="53" t="s">
        <v>31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s="45" customFormat="1" ht="15" customHeight="1" x14ac:dyDescent="0.25">
      <c r="A4" s="71" t="s">
        <v>25</v>
      </c>
      <c r="B4" s="71"/>
      <c r="C4" s="54">
        <f>'[1]Uniformat FCI'!C5</f>
        <v>72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s="45" customFormat="1" ht="15" customHeight="1" x14ac:dyDescent="0.25">
      <c r="A5" s="55"/>
      <c r="B5" s="55"/>
      <c r="C5" s="48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45" customFormat="1" ht="15" customHeight="1" x14ac:dyDescent="0.25">
      <c r="A6" s="55" t="s">
        <v>32</v>
      </c>
      <c r="B6" s="55"/>
      <c r="C6" s="48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 ht="7.5" customHeight="1" x14ac:dyDescent="0.25">
      <c r="A7" s="56"/>
      <c r="B7" s="56"/>
      <c r="C7" s="56"/>
    </row>
    <row r="8" spans="1:16" x14ac:dyDescent="0.25">
      <c r="A8" s="57" t="s">
        <v>33</v>
      </c>
      <c r="B8" s="56"/>
      <c r="C8" s="58">
        <f>'[1]Uniformat FCI'!Q65</f>
        <v>0.29913416666666665</v>
      </c>
    </row>
    <row r="9" spans="1:16" ht="3.75" customHeight="1" x14ac:dyDescent="0.25">
      <c r="A9" s="56"/>
      <c r="B9" s="56"/>
      <c r="C9" s="59"/>
    </row>
    <row r="10" spans="1:16" x14ac:dyDescent="0.25">
      <c r="A10" s="57" t="s">
        <v>34</v>
      </c>
      <c r="B10" s="56"/>
      <c r="C10" s="58" t="str">
        <f>IF(C8&lt;6%,"VERY GOOD",IF(AND(C8&lt;21%,C8&gt;=6%),"GOOD",IF(AND(C8&lt;36%,C8&gt;=21%),"FAIR",IF(AND(C8&lt;51%,C8&gt;=36%),"POOR",IF(C8&gt;50%,"VERY POOR",0)))))</f>
        <v>FAIR</v>
      </c>
    </row>
    <row r="11" spans="1:16" ht="3.75" customHeight="1" x14ac:dyDescent="0.25">
      <c r="A11" s="56"/>
      <c r="B11" s="56"/>
      <c r="C11" s="59"/>
    </row>
    <row r="12" spans="1:16" x14ac:dyDescent="0.25">
      <c r="A12" s="57" t="s">
        <v>35</v>
      </c>
      <c r="B12" s="56"/>
      <c r="C12" s="60">
        <f>'[1]Uniformat FCI'!P65</f>
        <v>1267984.862375</v>
      </c>
    </row>
    <row r="13" spans="1:16" ht="3.75" customHeight="1" x14ac:dyDescent="0.25">
      <c r="A13" s="57"/>
      <c r="B13" s="56"/>
      <c r="C13" s="59"/>
    </row>
    <row r="14" spans="1:16" x14ac:dyDescent="0.25">
      <c r="A14" s="57" t="s">
        <v>36</v>
      </c>
      <c r="B14" s="56"/>
      <c r="C14" s="60">
        <f>'[1]Uniformat FCI'!H65</f>
        <v>4238850</v>
      </c>
    </row>
    <row r="15" spans="1:16" ht="3.75" customHeight="1" x14ac:dyDescent="0.25">
      <c r="A15" s="56"/>
      <c r="B15" s="56"/>
      <c r="C15" s="61"/>
    </row>
    <row r="16" spans="1:16" x14ac:dyDescent="0.25">
      <c r="A16" s="57"/>
      <c r="B16" s="56"/>
      <c r="C16" s="61"/>
    </row>
    <row r="17" spans="1:3" ht="15" customHeight="1" x14ac:dyDescent="0.25">
      <c r="A17" s="62" t="s">
        <v>37</v>
      </c>
      <c r="B17" s="56"/>
      <c r="C17" s="61"/>
    </row>
    <row r="18" spans="1:3" ht="7.5" customHeight="1" x14ac:dyDescent="0.25">
      <c r="A18" s="56"/>
      <c r="B18" s="56"/>
      <c r="C18" s="63"/>
    </row>
    <row r="19" spans="1:3" x14ac:dyDescent="0.25">
      <c r="A19" s="57" t="s">
        <v>38</v>
      </c>
      <c r="B19" s="56"/>
      <c r="C19" s="64" t="s">
        <v>39</v>
      </c>
    </row>
    <row r="20" spans="1:3" ht="3.75" customHeight="1" x14ac:dyDescent="0.25">
      <c r="A20" s="56"/>
      <c r="B20" s="56"/>
      <c r="C20" s="59"/>
    </row>
    <row r="21" spans="1:3" x14ac:dyDescent="0.25">
      <c r="A21" s="57" t="s">
        <v>40</v>
      </c>
      <c r="B21" s="56"/>
      <c r="C21" s="64">
        <v>157</v>
      </c>
    </row>
    <row r="22" spans="1:3" ht="3.95" customHeight="1" x14ac:dyDescent="0.25">
      <c r="A22" s="57"/>
      <c r="B22" s="56"/>
      <c r="C22" s="65"/>
    </row>
    <row r="23" spans="1:3" x14ac:dyDescent="0.25">
      <c r="A23" s="57" t="s">
        <v>2</v>
      </c>
      <c r="B23" s="56"/>
      <c r="C23" s="64" t="s">
        <v>39</v>
      </c>
    </row>
    <row r="24" spans="1:3" ht="3.75" customHeight="1" x14ac:dyDescent="0.25">
      <c r="A24" s="57"/>
      <c r="B24" s="56"/>
      <c r="C24" s="59"/>
    </row>
    <row r="25" spans="1:3" x14ac:dyDescent="0.25">
      <c r="A25" s="57" t="s">
        <v>3</v>
      </c>
      <c r="B25" s="56"/>
      <c r="C25" s="66" t="s">
        <v>41</v>
      </c>
    </row>
    <row r="26" spans="1:3" ht="3.75" customHeight="1" x14ac:dyDescent="0.25">
      <c r="A26" s="56"/>
      <c r="B26" s="56"/>
      <c r="C26" s="61"/>
    </row>
    <row r="27" spans="1:3" x14ac:dyDescent="0.25">
      <c r="A27" s="56"/>
      <c r="B27" s="56"/>
      <c r="C27" s="61"/>
    </row>
    <row r="28" spans="1:3" ht="15" customHeight="1" x14ac:dyDescent="0.25">
      <c r="A28" s="62" t="s">
        <v>42</v>
      </c>
      <c r="B28" s="56"/>
      <c r="C28" s="61"/>
    </row>
    <row r="29" spans="1:3" ht="7.5" customHeight="1" x14ac:dyDescent="0.25">
      <c r="A29" s="56"/>
      <c r="B29" s="56"/>
      <c r="C29" s="61"/>
    </row>
    <row r="30" spans="1:3" x14ac:dyDescent="0.25">
      <c r="A30" s="57" t="s">
        <v>43</v>
      </c>
      <c r="B30" s="56"/>
      <c r="C30" s="66">
        <f>'[2]Education Adequecy'!G25</f>
        <v>0.5140911101282617</v>
      </c>
    </row>
    <row r="31" spans="1:3" ht="3.75" customHeight="1" x14ac:dyDescent="0.25">
      <c r="A31" s="56"/>
      <c r="B31" s="56"/>
      <c r="C31" s="61"/>
    </row>
    <row r="32" spans="1:3" x14ac:dyDescent="0.25">
      <c r="A32" s="57" t="s">
        <v>44</v>
      </c>
      <c r="B32" s="56"/>
      <c r="C32" s="67" t="str">
        <f>IF(C30&lt;66%,"VERY POOR",IF(AND(C30&lt;76%,C30&gt;=66%),"POOR",IF(AND(C30&lt;86%,C30&gt;=76%),"FAIR",IF(AND(C30&lt;96%,C30&gt;=86%),"GOOD",IF(C30&gt;=96%,"VERY GOOD",0)))))</f>
        <v>VERY POOR</v>
      </c>
    </row>
    <row r="33" spans="1:3" ht="3.75" customHeight="1" x14ac:dyDescent="0.25">
      <c r="A33" s="57"/>
      <c r="B33" s="56"/>
      <c r="C33" s="61"/>
    </row>
    <row r="34" spans="1:3" x14ac:dyDescent="0.25">
      <c r="A34" s="57" t="s">
        <v>45</v>
      </c>
      <c r="B34" s="56"/>
      <c r="C34" s="66">
        <f>'[2]Education Adequecy'!G34</f>
        <v>0.3451947647058824</v>
      </c>
    </row>
    <row r="35" spans="1:3" ht="3.75" customHeight="1" x14ac:dyDescent="0.25">
      <c r="A35" s="56"/>
      <c r="B35" s="56"/>
      <c r="C35" s="61"/>
    </row>
    <row r="36" spans="1:3" x14ac:dyDescent="0.25">
      <c r="A36" s="57" t="s">
        <v>46</v>
      </c>
      <c r="B36" s="56"/>
      <c r="C36" s="67" t="str">
        <f>IF(C34&lt;66%,"VERY POOR",IF(AND(C34&lt;76%,C34&gt;=66%),"POOR",IF(AND(C34&lt;86%,C34&gt;=76%),"FAIR",IF(AND(C34&lt;96%,C34&gt;=86%),"GOOD",IF(C34&gt;=96%,"VERY GOOD",0)))))</f>
        <v>VERY POOR</v>
      </c>
    </row>
    <row r="37" spans="1:3" x14ac:dyDescent="0.25">
      <c r="A37" s="56"/>
      <c r="B37" s="56"/>
      <c r="C37" s="56"/>
    </row>
    <row r="38" spans="1:3" x14ac:dyDescent="0.25">
      <c r="A38" s="56"/>
      <c r="B38" s="56"/>
      <c r="C38" s="56"/>
    </row>
    <row r="39" spans="1:3" x14ac:dyDescent="0.25">
      <c r="A39" s="56"/>
      <c r="B39" s="56"/>
      <c r="C39" s="56"/>
    </row>
    <row r="40" spans="1:3" x14ac:dyDescent="0.25">
      <c r="A40" s="56"/>
      <c r="B40" s="56"/>
      <c r="C40" s="56"/>
    </row>
    <row r="41" spans="1:3" x14ac:dyDescent="0.25">
      <c r="A41" s="56"/>
      <c r="B41" s="56"/>
      <c r="C41" s="56"/>
    </row>
  </sheetData>
  <mergeCells count="6">
    <mergeCell ref="A4:B4"/>
    <mergeCell ref="A1:B1"/>
    <mergeCell ref="C1:E1"/>
    <mergeCell ref="F1:L1"/>
    <mergeCell ref="A2:B2"/>
    <mergeCell ref="A3:B3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28"/>
  <sheetViews>
    <sheetView zoomScale="130" zoomScaleNormal="130" workbookViewId="0">
      <selection activeCell="A25" sqref="A25:B26"/>
    </sheetView>
  </sheetViews>
  <sheetFormatPr defaultColWidth="9.140625" defaultRowHeight="15" x14ac:dyDescent="0.25"/>
  <cols>
    <col min="1" max="1" width="29" style="1" customWidth="1"/>
    <col min="2" max="2" width="0.5703125" style="1" customWidth="1"/>
    <col min="3" max="3" width="7.28515625" style="1" customWidth="1"/>
    <col min="4" max="4" width="7.42578125" style="1" customWidth="1"/>
    <col min="5" max="7" width="8.7109375" style="1" customWidth="1"/>
    <col min="8" max="8" width="12.28515625" style="1" customWidth="1"/>
    <col min="9" max="9" width="7.28515625" style="1" customWidth="1"/>
    <col min="10" max="10" width="7" style="1" bestFit="1" customWidth="1"/>
    <col min="11" max="11" width="7.28515625" style="1" customWidth="1"/>
    <col min="12" max="12" width="0.42578125" style="1" customWidth="1"/>
    <col min="13" max="13" width="27" style="1" customWidth="1"/>
    <col min="14" max="14" width="0.5703125" style="1" customWidth="1"/>
    <col min="15" max="15" width="27" style="2" customWidth="1"/>
    <col min="16" max="16384" width="9.140625" style="1"/>
  </cols>
  <sheetData>
    <row r="1" spans="1:19" s="45" customFormat="1" ht="18" x14ac:dyDescent="0.25">
      <c r="A1" s="68" t="s">
        <v>28</v>
      </c>
      <c r="B1" s="68"/>
      <c r="C1" s="69" t="str">
        <f>'[1]Uniformat FCI'!C1:G1</f>
        <v>Maple Avenue Annex</v>
      </c>
      <c r="D1" s="69"/>
      <c r="E1" s="69"/>
      <c r="F1" s="69"/>
      <c r="G1" s="69"/>
      <c r="H1" s="69"/>
      <c r="I1" s="69"/>
      <c r="J1" s="83" t="s">
        <v>27</v>
      </c>
      <c r="K1" s="83"/>
      <c r="L1" s="83"/>
      <c r="M1" s="83"/>
      <c r="N1" s="83"/>
      <c r="O1" s="83"/>
      <c r="P1" s="51"/>
      <c r="Q1" s="51"/>
      <c r="R1" s="51"/>
      <c r="S1" s="50"/>
    </row>
    <row r="2" spans="1:19" s="45" customFormat="1" ht="12.75" customHeight="1" x14ac:dyDescent="0.25">
      <c r="A2" s="71" t="s">
        <v>26</v>
      </c>
      <c r="B2" s="71"/>
      <c r="C2" s="49">
        <f>'[1]Uniformat FCI'!C2</f>
        <v>20552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7"/>
      <c r="P2" s="46"/>
      <c r="Q2" s="46"/>
      <c r="R2" s="46"/>
      <c r="S2" s="46"/>
    </row>
    <row r="3" spans="1:19" s="45" customFormat="1" ht="12.75" customHeight="1" x14ac:dyDescent="0.25">
      <c r="A3" s="71" t="s">
        <v>25</v>
      </c>
      <c r="B3" s="71"/>
      <c r="C3" s="48">
        <f>'[1]Uniformat FCI'!C5</f>
        <v>72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  <c r="P3" s="46"/>
      <c r="Q3" s="46"/>
      <c r="R3" s="46"/>
      <c r="S3" s="46"/>
    </row>
    <row r="5" spans="1:19" ht="5.25" customHeight="1" x14ac:dyDescent="0.25"/>
    <row r="6" spans="1:19" ht="12.2" customHeight="1" x14ac:dyDescent="0.25">
      <c r="A6" s="88" t="s">
        <v>21</v>
      </c>
      <c r="B6" s="87"/>
      <c r="C6" s="88" t="s">
        <v>24</v>
      </c>
      <c r="D6" s="89" t="s">
        <v>23</v>
      </c>
      <c r="E6" s="89"/>
      <c r="F6" s="89"/>
      <c r="G6" s="90"/>
      <c r="H6" s="84" t="s">
        <v>22</v>
      </c>
      <c r="I6" s="85"/>
      <c r="J6" s="85"/>
      <c r="K6" s="86"/>
      <c r="L6" s="87"/>
      <c r="M6" s="88" t="s">
        <v>11</v>
      </c>
    </row>
    <row r="7" spans="1:19" ht="18.600000000000001" customHeight="1" x14ac:dyDescent="0.25">
      <c r="A7" s="88" t="s">
        <v>21</v>
      </c>
      <c r="B7" s="87"/>
      <c r="C7" s="88" t="s">
        <v>20</v>
      </c>
      <c r="D7" s="43" t="s">
        <v>19</v>
      </c>
      <c r="E7" s="43" t="s">
        <v>18</v>
      </c>
      <c r="F7" s="43" t="s">
        <v>17</v>
      </c>
      <c r="G7" s="44" t="s">
        <v>16</v>
      </c>
      <c r="H7" s="43" t="s">
        <v>15</v>
      </c>
      <c r="I7" s="43" t="s">
        <v>14</v>
      </c>
      <c r="J7" s="43" t="s">
        <v>13</v>
      </c>
      <c r="K7" s="43" t="s">
        <v>12</v>
      </c>
      <c r="L7" s="87"/>
      <c r="M7" s="88" t="s">
        <v>11</v>
      </c>
    </row>
    <row r="8" spans="1:19" ht="3.2" customHeight="1" x14ac:dyDescent="0.25">
      <c r="A8" s="42"/>
      <c r="B8" s="7"/>
      <c r="C8" s="91"/>
      <c r="D8" s="92"/>
      <c r="E8" s="92"/>
      <c r="F8" s="92"/>
      <c r="G8" s="92"/>
      <c r="H8" s="92"/>
      <c r="I8" s="92"/>
      <c r="J8" s="92"/>
      <c r="K8" s="92"/>
      <c r="L8" s="93"/>
      <c r="M8" s="92"/>
      <c r="N8" s="7"/>
      <c r="O8" s="7"/>
    </row>
    <row r="9" spans="1:19" ht="10.15" customHeight="1" x14ac:dyDescent="0.25">
      <c r="A9" s="41" t="s">
        <v>10</v>
      </c>
      <c r="B9" s="22"/>
      <c r="C9" s="40"/>
      <c r="D9" s="21"/>
      <c r="E9" s="37"/>
      <c r="F9" s="37"/>
      <c r="G9" s="37"/>
      <c r="H9" s="39"/>
      <c r="I9" s="37"/>
      <c r="J9" s="37"/>
      <c r="K9" s="37"/>
      <c r="L9" s="38"/>
      <c r="M9" s="37"/>
      <c r="N9" s="36"/>
      <c r="O9" s="7"/>
    </row>
    <row r="10" spans="1:19" ht="10.15" customHeight="1" x14ac:dyDescent="0.25">
      <c r="A10" s="29" t="s">
        <v>9</v>
      </c>
      <c r="B10" s="22"/>
      <c r="C10" s="34">
        <v>300</v>
      </c>
      <c r="D10" s="33">
        <v>229</v>
      </c>
      <c r="E10" s="32">
        <v>950</v>
      </c>
      <c r="F10" s="31">
        <f t="shared" ref="F10:F23" si="0">D10-E10</f>
        <v>-721</v>
      </c>
      <c r="G10" s="30">
        <f t="shared" ref="G10:G23" si="1">IF(F10&gt;0,1,D10/E10)</f>
        <v>0.24105263157894738</v>
      </c>
      <c r="H10" s="23">
        <f t="shared" ref="H10:H23" si="2">E10/I10</f>
        <v>63.333333333333336</v>
      </c>
      <c r="I10" s="23">
        <v>15</v>
      </c>
      <c r="J10" s="23">
        <f t="shared" ref="J10:J23" si="3">D10/I10</f>
        <v>15.266666666666667</v>
      </c>
      <c r="K10" s="23">
        <f t="shared" ref="K10:K23" si="4">IF(D10&lt;600,0,(IF(D10/H10&gt;I10,I10,D10/H10)))</f>
        <v>0</v>
      </c>
      <c r="L10" s="22"/>
      <c r="M10" s="35"/>
    </row>
    <row r="11" spans="1:19" ht="10.15" customHeight="1" x14ac:dyDescent="0.25">
      <c r="A11" s="29" t="s">
        <v>9</v>
      </c>
      <c r="B11" s="94"/>
      <c r="C11" s="34">
        <v>301</v>
      </c>
      <c r="D11" s="33">
        <v>491</v>
      </c>
      <c r="E11" s="32">
        <v>950</v>
      </c>
      <c r="F11" s="31">
        <f t="shared" si="0"/>
        <v>-459</v>
      </c>
      <c r="G11" s="30">
        <f t="shared" si="1"/>
        <v>0.51684210526315788</v>
      </c>
      <c r="H11" s="23">
        <f t="shared" si="2"/>
        <v>63.333333333333336</v>
      </c>
      <c r="I11" s="23">
        <v>15</v>
      </c>
      <c r="J11" s="23">
        <f t="shared" si="3"/>
        <v>32.733333333333334</v>
      </c>
      <c r="K11" s="23">
        <f t="shared" si="4"/>
        <v>0</v>
      </c>
      <c r="L11" s="22"/>
      <c r="M11" s="35"/>
    </row>
    <row r="12" spans="1:19" ht="10.15" customHeight="1" x14ac:dyDescent="0.25">
      <c r="A12" s="29" t="s">
        <v>9</v>
      </c>
      <c r="B12" s="94"/>
      <c r="C12" s="34">
        <v>303</v>
      </c>
      <c r="D12" s="33">
        <v>586</v>
      </c>
      <c r="E12" s="32">
        <v>950</v>
      </c>
      <c r="F12" s="31">
        <f t="shared" si="0"/>
        <v>-364</v>
      </c>
      <c r="G12" s="30">
        <f t="shared" si="1"/>
        <v>0.61684210526315786</v>
      </c>
      <c r="H12" s="23">
        <f t="shared" si="2"/>
        <v>63.333333333333336</v>
      </c>
      <c r="I12" s="23">
        <v>15</v>
      </c>
      <c r="J12" s="23">
        <f t="shared" si="3"/>
        <v>39.06666666666667</v>
      </c>
      <c r="K12" s="23">
        <f t="shared" si="4"/>
        <v>0</v>
      </c>
      <c r="L12" s="22"/>
      <c r="M12" s="35"/>
    </row>
    <row r="13" spans="1:19" ht="10.15" customHeight="1" x14ac:dyDescent="0.25">
      <c r="A13" s="29" t="s">
        <v>8</v>
      </c>
      <c r="B13" s="94"/>
      <c r="C13" s="34">
        <v>101</v>
      </c>
      <c r="D13" s="33">
        <v>432</v>
      </c>
      <c r="E13" s="32">
        <v>950</v>
      </c>
      <c r="F13" s="31">
        <f t="shared" si="0"/>
        <v>-518</v>
      </c>
      <c r="G13" s="30">
        <f t="shared" si="1"/>
        <v>0.45473684210526316</v>
      </c>
      <c r="H13" s="23">
        <f t="shared" si="2"/>
        <v>45.238095238095241</v>
      </c>
      <c r="I13" s="23">
        <v>21</v>
      </c>
      <c r="J13" s="23">
        <f t="shared" si="3"/>
        <v>20.571428571428573</v>
      </c>
      <c r="K13" s="23">
        <f t="shared" si="4"/>
        <v>0</v>
      </c>
      <c r="L13" s="22"/>
      <c r="M13" s="35"/>
    </row>
    <row r="14" spans="1:19" ht="10.15" customHeight="1" x14ac:dyDescent="0.25">
      <c r="A14" s="29" t="s">
        <v>8</v>
      </c>
      <c r="B14" s="94"/>
      <c r="C14" s="34">
        <v>102</v>
      </c>
      <c r="D14" s="33">
        <v>432</v>
      </c>
      <c r="E14" s="32">
        <v>950</v>
      </c>
      <c r="F14" s="31">
        <f t="shared" si="0"/>
        <v>-518</v>
      </c>
      <c r="G14" s="30">
        <f t="shared" si="1"/>
        <v>0.45473684210526316</v>
      </c>
      <c r="H14" s="23">
        <f t="shared" si="2"/>
        <v>45.238095238095241</v>
      </c>
      <c r="I14" s="23">
        <v>21</v>
      </c>
      <c r="J14" s="23">
        <f t="shared" si="3"/>
        <v>20.571428571428573</v>
      </c>
      <c r="K14" s="23">
        <f t="shared" si="4"/>
        <v>0</v>
      </c>
      <c r="L14" s="22"/>
      <c r="M14" s="21"/>
    </row>
    <row r="15" spans="1:19" ht="10.15" customHeight="1" x14ac:dyDescent="0.25">
      <c r="A15" s="29" t="s">
        <v>8</v>
      </c>
      <c r="B15" s="94"/>
      <c r="C15" s="34">
        <v>104</v>
      </c>
      <c r="D15" s="33">
        <v>456</v>
      </c>
      <c r="E15" s="32">
        <v>950</v>
      </c>
      <c r="F15" s="31">
        <f t="shared" si="0"/>
        <v>-494</v>
      </c>
      <c r="G15" s="30">
        <f t="shared" si="1"/>
        <v>0.48</v>
      </c>
      <c r="H15" s="23">
        <f t="shared" si="2"/>
        <v>45.238095238095241</v>
      </c>
      <c r="I15" s="23">
        <v>21</v>
      </c>
      <c r="J15" s="23">
        <f t="shared" si="3"/>
        <v>21.714285714285715</v>
      </c>
      <c r="K15" s="23">
        <f t="shared" si="4"/>
        <v>0</v>
      </c>
      <c r="L15" s="22"/>
      <c r="M15" s="21"/>
    </row>
    <row r="16" spans="1:19" ht="10.15" customHeight="1" x14ac:dyDescent="0.25">
      <c r="A16" s="29" t="s">
        <v>8</v>
      </c>
      <c r="B16" s="94"/>
      <c r="C16" s="34">
        <v>106</v>
      </c>
      <c r="D16" s="33">
        <v>428</v>
      </c>
      <c r="E16" s="32">
        <v>950</v>
      </c>
      <c r="F16" s="31">
        <f t="shared" si="0"/>
        <v>-522</v>
      </c>
      <c r="G16" s="30">
        <f t="shared" si="1"/>
        <v>0.45052631578947366</v>
      </c>
      <c r="H16" s="23">
        <f t="shared" si="2"/>
        <v>45.238095238095241</v>
      </c>
      <c r="I16" s="23">
        <v>21</v>
      </c>
      <c r="J16" s="23">
        <f t="shared" si="3"/>
        <v>20.38095238095238</v>
      </c>
      <c r="K16" s="23">
        <f t="shared" si="4"/>
        <v>0</v>
      </c>
      <c r="L16" s="22"/>
      <c r="M16" s="21"/>
    </row>
    <row r="17" spans="1:15" ht="10.15" customHeight="1" x14ac:dyDescent="0.25">
      <c r="A17" s="29" t="s">
        <v>8</v>
      </c>
      <c r="B17" s="94"/>
      <c r="C17" s="34">
        <v>107</v>
      </c>
      <c r="D17" s="33">
        <v>426</v>
      </c>
      <c r="E17" s="32">
        <v>950</v>
      </c>
      <c r="F17" s="31">
        <f t="shared" si="0"/>
        <v>-524</v>
      </c>
      <c r="G17" s="30">
        <f t="shared" si="1"/>
        <v>0.44842105263157894</v>
      </c>
      <c r="H17" s="23">
        <f t="shared" si="2"/>
        <v>45.238095238095241</v>
      </c>
      <c r="I17" s="23">
        <v>21</v>
      </c>
      <c r="J17" s="23">
        <f t="shared" si="3"/>
        <v>20.285714285714285</v>
      </c>
      <c r="K17" s="23">
        <f t="shared" si="4"/>
        <v>0</v>
      </c>
      <c r="L17" s="22"/>
      <c r="M17" s="21"/>
    </row>
    <row r="18" spans="1:15" ht="10.15" customHeight="1" x14ac:dyDescent="0.25">
      <c r="A18" s="29" t="s">
        <v>7</v>
      </c>
      <c r="B18" s="94"/>
      <c r="C18" s="34">
        <v>202</v>
      </c>
      <c r="D18" s="33">
        <v>432</v>
      </c>
      <c r="E18" s="32">
        <v>850</v>
      </c>
      <c r="F18" s="31">
        <f t="shared" si="0"/>
        <v>-418</v>
      </c>
      <c r="G18" s="30">
        <f t="shared" si="1"/>
        <v>0.50823529411764701</v>
      </c>
      <c r="H18" s="23">
        <f t="shared" si="2"/>
        <v>40.476190476190474</v>
      </c>
      <c r="I18" s="23">
        <v>21</v>
      </c>
      <c r="J18" s="23">
        <f t="shared" si="3"/>
        <v>20.571428571428573</v>
      </c>
      <c r="K18" s="23">
        <f t="shared" si="4"/>
        <v>0</v>
      </c>
      <c r="L18" s="22"/>
      <c r="M18" s="21"/>
    </row>
    <row r="19" spans="1:15" ht="10.15" customHeight="1" x14ac:dyDescent="0.25">
      <c r="A19" s="29" t="s">
        <v>7</v>
      </c>
      <c r="B19" s="94"/>
      <c r="C19" s="34">
        <v>203</v>
      </c>
      <c r="D19" s="33">
        <v>432</v>
      </c>
      <c r="E19" s="32">
        <v>850</v>
      </c>
      <c r="F19" s="31">
        <f t="shared" si="0"/>
        <v>-418</v>
      </c>
      <c r="G19" s="30">
        <f t="shared" si="1"/>
        <v>0.50823529411764701</v>
      </c>
      <c r="H19" s="23">
        <f t="shared" si="2"/>
        <v>40.476190476190474</v>
      </c>
      <c r="I19" s="23">
        <v>21</v>
      </c>
      <c r="J19" s="23">
        <f t="shared" si="3"/>
        <v>20.571428571428573</v>
      </c>
      <c r="K19" s="23">
        <f t="shared" si="4"/>
        <v>0</v>
      </c>
      <c r="L19" s="22"/>
      <c r="M19" s="21"/>
    </row>
    <row r="20" spans="1:15" ht="10.15" customHeight="1" x14ac:dyDescent="0.25">
      <c r="A20" s="29" t="s">
        <v>7</v>
      </c>
      <c r="B20" s="94"/>
      <c r="C20" s="34">
        <v>204</v>
      </c>
      <c r="D20" s="33">
        <v>456</v>
      </c>
      <c r="E20" s="32">
        <v>850</v>
      </c>
      <c r="F20" s="31">
        <f t="shared" si="0"/>
        <v>-394</v>
      </c>
      <c r="G20" s="30">
        <f t="shared" si="1"/>
        <v>0.53647058823529414</v>
      </c>
      <c r="H20" s="23">
        <f t="shared" si="2"/>
        <v>40.476190476190474</v>
      </c>
      <c r="I20" s="23">
        <v>21</v>
      </c>
      <c r="J20" s="23">
        <f t="shared" si="3"/>
        <v>21.714285714285715</v>
      </c>
      <c r="K20" s="23">
        <f t="shared" si="4"/>
        <v>0</v>
      </c>
      <c r="L20" s="22"/>
      <c r="M20" s="21"/>
    </row>
    <row r="21" spans="1:15" ht="10.15" customHeight="1" x14ac:dyDescent="0.25">
      <c r="A21" s="29" t="s">
        <v>7</v>
      </c>
      <c r="B21" s="94"/>
      <c r="C21" s="34">
        <v>206</v>
      </c>
      <c r="D21" s="33">
        <v>471</v>
      </c>
      <c r="E21" s="32">
        <v>850</v>
      </c>
      <c r="F21" s="31">
        <f t="shared" si="0"/>
        <v>-379</v>
      </c>
      <c r="G21" s="30">
        <f t="shared" si="1"/>
        <v>0.55411764705882349</v>
      </c>
      <c r="H21" s="23">
        <f t="shared" si="2"/>
        <v>40.476190476190474</v>
      </c>
      <c r="I21" s="23">
        <v>21</v>
      </c>
      <c r="J21" s="23">
        <f t="shared" si="3"/>
        <v>22.428571428571427</v>
      </c>
      <c r="K21" s="23">
        <f t="shared" si="4"/>
        <v>0</v>
      </c>
      <c r="L21" s="22"/>
      <c r="M21" s="21"/>
    </row>
    <row r="22" spans="1:15" ht="10.15" customHeight="1" x14ac:dyDescent="0.25">
      <c r="A22" s="29" t="s">
        <v>7</v>
      </c>
      <c r="B22" s="94"/>
      <c r="C22" s="34">
        <v>207</v>
      </c>
      <c r="D22" s="33">
        <v>596</v>
      </c>
      <c r="E22" s="32">
        <v>850</v>
      </c>
      <c r="F22" s="31">
        <f t="shared" si="0"/>
        <v>-254</v>
      </c>
      <c r="G22" s="30">
        <f t="shared" si="1"/>
        <v>0.70117647058823529</v>
      </c>
      <c r="H22" s="23">
        <f t="shared" si="2"/>
        <v>40.476190476190474</v>
      </c>
      <c r="I22" s="23">
        <v>21</v>
      </c>
      <c r="J22" s="23">
        <f t="shared" si="3"/>
        <v>28.38095238095238</v>
      </c>
      <c r="K22" s="23">
        <f t="shared" si="4"/>
        <v>0</v>
      </c>
      <c r="L22" s="22"/>
      <c r="M22" s="21"/>
    </row>
    <row r="23" spans="1:15" ht="10.15" customHeight="1" thickBot="1" x14ac:dyDescent="0.3">
      <c r="A23" s="29" t="s">
        <v>7</v>
      </c>
      <c r="B23" s="94"/>
      <c r="C23" s="28">
        <v>208</v>
      </c>
      <c r="D23" s="27">
        <v>617</v>
      </c>
      <c r="E23" s="26">
        <v>850</v>
      </c>
      <c r="F23" s="25">
        <f t="shared" si="0"/>
        <v>-233</v>
      </c>
      <c r="G23" s="24">
        <f t="shared" si="1"/>
        <v>0.72588235294117642</v>
      </c>
      <c r="H23" s="23">
        <f t="shared" si="2"/>
        <v>40.476190476190474</v>
      </c>
      <c r="I23" s="23">
        <v>21</v>
      </c>
      <c r="J23" s="23">
        <f t="shared" si="3"/>
        <v>29.38095238095238</v>
      </c>
      <c r="K23" s="23">
        <f t="shared" si="4"/>
        <v>15.243529411764706</v>
      </c>
      <c r="L23" s="22"/>
      <c r="M23" s="21"/>
    </row>
    <row r="24" spans="1:15" ht="12.75" customHeight="1" thickBot="1" x14ac:dyDescent="0.3">
      <c r="A24" s="20"/>
      <c r="B24" s="77"/>
      <c r="C24" s="19"/>
      <c r="D24" s="80" t="s">
        <v>6</v>
      </c>
      <c r="E24" s="81"/>
      <c r="F24" s="82"/>
      <c r="G24" s="6">
        <f>AVERAGE(G10:G23)</f>
        <v>0.5140911101282617</v>
      </c>
      <c r="H24" s="18"/>
      <c r="I24" s="17"/>
      <c r="J24" s="16"/>
      <c r="K24" s="15"/>
      <c r="L24" s="14"/>
      <c r="M24" s="13"/>
      <c r="N24" s="7"/>
      <c r="O24" s="12"/>
    </row>
    <row r="25" spans="1:15" ht="12.75" customHeight="1" thickBot="1" x14ac:dyDescent="0.3">
      <c r="A25" s="74"/>
      <c r="B25" s="75"/>
      <c r="C25" s="11"/>
      <c r="D25" s="78" t="s">
        <v>5</v>
      </c>
      <c r="E25" s="79"/>
      <c r="F25" s="79"/>
      <c r="G25" s="10">
        <v>0</v>
      </c>
      <c r="H25" s="80" t="s">
        <v>4</v>
      </c>
      <c r="I25" s="81"/>
      <c r="J25" s="82"/>
      <c r="K25" s="5">
        <f>SUM(K10:K23)</f>
        <v>15.243529411764706</v>
      </c>
      <c r="L25" s="9"/>
      <c r="M25" s="7"/>
      <c r="N25" s="77"/>
      <c r="O25" s="8"/>
    </row>
    <row r="26" spans="1:15" ht="12.75" customHeight="1" thickBot="1" x14ac:dyDescent="0.3">
      <c r="A26" s="76"/>
      <c r="B26" s="77"/>
      <c r="C26" s="7"/>
      <c r="D26" s="78" t="s">
        <v>3</v>
      </c>
      <c r="E26" s="79"/>
      <c r="F26" s="79"/>
      <c r="G26" s="6">
        <f>G25/K25</f>
        <v>0</v>
      </c>
      <c r="H26" s="80" t="s">
        <v>2</v>
      </c>
      <c r="I26" s="81"/>
      <c r="J26" s="82"/>
      <c r="K26" s="5">
        <f>K25*0.9</f>
        <v>13.719176470588236</v>
      </c>
      <c r="N26" s="77"/>
      <c r="O26" s="4"/>
    </row>
    <row r="27" spans="1:15" ht="15.75" thickBot="1" x14ac:dyDescent="0.3">
      <c r="H27" s="72" t="s">
        <v>1</v>
      </c>
      <c r="I27" s="73"/>
      <c r="J27" s="73"/>
      <c r="K27" s="3">
        <f>COUNTIF(K10:K23, "&gt;0")*21</f>
        <v>21</v>
      </c>
    </row>
    <row r="28" spans="1:15" ht="15.75" thickBot="1" x14ac:dyDescent="0.3">
      <c r="H28" s="72" t="s">
        <v>0</v>
      </c>
      <c r="I28" s="73"/>
      <c r="J28" s="73"/>
      <c r="K28" s="3">
        <f>K27*0.9</f>
        <v>18.900000000000002</v>
      </c>
    </row>
  </sheetData>
  <mergeCells count="23">
    <mergeCell ref="D24:F24"/>
    <mergeCell ref="A1:B1"/>
    <mergeCell ref="C1:I1"/>
    <mergeCell ref="C8:M8"/>
    <mergeCell ref="B11:B24"/>
    <mergeCell ref="J1:O1"/>
    <mergeCell ref="A2:B2"/>
    <mergeCell ref="A3:B3"/>
    <mergeCell ref="H6:K6"/>
    <mergeCell ref="L6:L7"/>
    <mergeCell ref="M6:M7"/>
    <mergeCell ref="A6:A7"/>
    <mergeCell ref="B6:B7"/>
    <mergeCell ref="C6:C7"/>
    <mergeCell ref="D6:G6"/>
    <mergeCell ref="H27:J27"/>
    <mergeCell ref="H28:J28"/>
    <mergeCell ref="A25:B26"/>
    <mergeCell ref="N25:N26"/>
    <mergeCell ref="D25:F25"/>
    <mergeCell ref="D26:F26"/>
    <mergeCell ref="H25:J25"/>
    <mergeCell ref="H26:J26"/>
  </mergeCells>
  <printOptions horizontalCentered="1"/>
  <pageMargins left="0.75" right="0.75" top="1" bottom="0.75" header="0.55000000000000004" footer="0.3"/>
  <pageSetup paperSize="17" scale="110" orientation="landscape" r:id="rId1"/>
  <headerFooter>
    <oddHeader xml:space="preserve">&amp;R&amp;12Newark Public Schools - 2012 LRFP                      &amp;11     </oddHeader>
    <oddFooter>&amp;C&amp;"Arial,Regular"&amp;14&amp;D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FCI Summary</vt:lpstr>
      <vt:lpstr>Capacity-FQI_K-8</vt:lpstr>
      <vt:lpstr>'Capacity-FQI_K-8'!Print_Area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 Nordstrom</cp:lastModifiedBy>
  <dcterms:created xsi:type="dcterms:W3CDTF">2013-03-18T15:32:47Z</dcterms:created>
  <dcterms:modified xsi:type="dcterms:W3CDTF">2013-05-16T17:01:37Z</dcterms:modified>
</cp:coreProperties>
</file>