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3" sheetId="1" r:id="rId2"/>
  </sheets>
  <externalReferences>
    <externalReference r:id="rId3"/>
    <externalReference r:id="rId4"/>
  </externalReferences>
  <definedNames>
    <definedName name="_xlnm.Print_Area" localSheetId="1">'Capacity-FQI_K-3'!$A$1:$O$19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3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G17" i="1" s="1"/>
  <c r="H11" i="1"/>
  <c r="J11" i="1"/>
  <c r="K11" i="1"/>
  <c r="F12" i="1"/>
  <c r="G12" i="1"/>
  <c r="H12" i="1"/>
  <c r="J12" i="1"/>
  <c r="K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K20" i="1" l="1"/>
  <c r="K21" i="1" s="1"/>
  <c r="K18" i="1"/>
  <c r="K19" i="1" s="1"/>
  <c r="G19" i="1" s="1"/>
</calcChain>
</file>

<file path=xl/sharedStrings.xml><?xml version="1.0" encoding="utf-8"?>
<sst xmlns="http://schemas.openxmlformats.org/spreadsheetml/2006/main" count="66" uniqueCount="52">
  <si>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</si>
  <si>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</si>
  <si>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</si>
  <si>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</si>
  <si>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</si>
  <si>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</si>
  <si>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</si>
  <si>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A-7</t>
  </si>
  <si>
    <t>General Classroom (Grades 1-3)</t>
  </si>
  <si>
    <t>A-6</t>
  </si>
  <si>
    <t>A-5</t>
  </si>
  <si>
    <t>A-8</t>
  </si>
  <si>
    <t>Kindergarten Classroom</t>
  </si>
  <si>
    <t>A-3</t>
  </si>
  <si>
    <t>A-2</t>
  </si>
  <si>
    <t>A-1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</si>
  <si>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</si>
  <si>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</si>
  <si>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</si>
  <si>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</si>
  <si>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</si>
  <si>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</si>
  <si>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</si>
  <si>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</si>
  <si>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</si>
  <si>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</si>
  <si>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</si>
  <si>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</si>
  <si>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</si>
  <si>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</si>
  <si>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</si>
  <si>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</si>
  <si>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</si>
  <si>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</si>
  <si>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</si>
  <si>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</si>
  <si>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</si>
  <si>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</si>
  <si>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</si>
  <si>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</si>
  <si>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</si>
  <si>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</si>
  <si>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</si>
  <si>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</si>
  <si>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</si>
  <si>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NA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</si>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</sst>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2" xfId="4" applyFont="1" applyBorder="1" applyAlignment="1">
      <alignment horizontal="left" vertical="center"/>
    </xf>
    <xf numFmtId="0" fontId="2" fillId="0" borderId="14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center"/>
    </xf>
    <xf numFmtId="9" fontId="7" fillId="0" borderId="16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8" xfId="5" applyFont="1" applyBorder="1" applyAlignment="1">
      <alignment horizontal="center" vertical="center"/>
    </xf>
    <xf numFmtId="0" fontId="2" fillId="0" borderId="15" xfId="4" applyBorder="1" applyAlignment="1">
      <alignment horizontal="left" vertical="center"/>
    </xf>
    <xf numFmtId="0" fontId="9" fillId="0" borderId="19" xfId="5" applyFont="1" applyBorder="1" applyAlignment="1">
      <alignment vertical="center"/>
    </xf>
    <xf numFmtId="9" fontId="7" fillId="0" borderId="20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horizontal="center" vertical="center"/>
    </xf>
    <xf numFmtId="0" fontId="7" fillId="0" borderId="14" xfId="4" applyFont="1" applyBorder="1" applyAlignment="1">
      <alignment horizontal="left" vertical="top"/>
    </xf>
    <xf numFmtId="0" fontId="2" fillId="0" borderId="15" xfId="4" applyBorder="1" applyAlignment="1">
      <alignment horizontal="left" vertical="center"/>
    </xf>
    <xf numFmtId="0" fontId="2" fillId="0" borderId="21" xfId="4" applyBorder="1" applyAlignment="1">
      <alignment horizontal="left" vertical="top"/>
    </xf>
    <xf numFmtId="0" fontId="2" fillId="0" borderId="14" xfId="4" applyBorder="1" applyAlignment="1">
      <alignment horizontal="right" vertical="top"/>
    </xf>
    <xf numFmtId="0" fontId="2" fillId="0" borderId="15" xfId="4" applyBorder="1" applyAlignment="1">
      <alignment horizontal="right" vertical="top"/>
    </xf>
    <xf numFmtId="0" fontId="2" fillId="0" borderId="14" xfId="4" applyBorder="1" applyAlignment="1">
      <alignment horizontal="right" vertical="center"/>
    </xf>
    <xf numFmtId="0" fontId="2" fillId="0" borderId="19" xfId="4" applyBorder="1" applyAlignment="1">
      <alignment horizontal="right" vertical="center"/>
    </xf>
    <xf numFmtId="0" fontId="2" fillId="0" borderId="14" xfId="4" applyBorder="1" applyAlignment="1">
      <alignment horizontal="left" vertical="center"/>
    </xf>
    <xf numFmtId="0" fontId="2" fillId="0" borderId="14" xfId="4" applyBorder="1" applyAlignment="1">
      <alignment horizontal="center" vertical="center"/>
    </xf>
    <xf numFmtId="0" fontId="5" fillId="0" borderId="14" xfId="4" applyFont="1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4" xfId="4" applyFont="1" applyBorder="1" applyAlignment="1">
      <alignment horizontal="left" vertical="top" wrapText="1"/>
    </xf>
    <xf numFmtId="0" fontId="2" fillId="0" borderId="15" xfId="4" applyBorder="1" applyAlignment="1">
      <alignment horizontal="left" vertical="top" wrapText="1"/>
    </xf>
    <xf numFmtId="0" fontId="7" fillId="0" borderId="14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3" fillId="0" borderId="22" xfId="4" applyFont="1" applyBorder="1" applyAlignment="1">
      <alignment horizontal="center" vertical="top" wrapText="1"/>
    </xf>
    <xf numFmtId="0" fontId="3" fillId="0" borderId="22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466724</xdr:colOff>
      <xdr:row>5</xdr:row>
      <xdr:rowOff>121634</xdr:rowOff>
    </xdr:from>
    <xdr:to>
      <xdr:col>11</xdr:col>
      <xdr:colOff>1085850</xdr:colOff>
      <xdr:row>29</xdr:row>
      <xdr:rowOff>109728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49" y="1140809"/>
          <a:ext cx="4124326" cy="313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fayette%20Street%20Annex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fayette%20Street%20Annex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Lafayette Street Annex</v>
          </cell>
        </row>
        <row r="2">
          <cell r="C2">
            <v>12813</v>
          </cell>
        </row>
        <row r="5">
          <cell r="C5">
            <v>104</v>
          </cell>
        </row>
        <row r="65">
          <cell r="H65">
            <v>2642681.25</v>
          </cell>
          <cell r="P65">
            <v>1446199.7063437498</v>
          </cell>
          <cell r="Q65">
            <v>0.54724712121212116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18">
          <cell r="G18">
            <v>0.70603272888102619</v>
          </cell>
        </row>
        <row r="23">
          <cell r="G23">
            <v>0.199375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L36" sqref="L3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8" customFormat="1" ht="20.25" customHeight="1" x14ac:dyDescent="0.3">
      <c r="A1" s="78" t="s">
        <v>34</v>
      </c>
      <c r="B1" s="78"/>
      <c r="C1" s="77" t="str">
        <f>'[1]Uniformat FCI'!C1:G1</f>
        <v>Lafayette Street Annex</v>
      </c>
      <c r="D1" s="77"/>
      <c r="E1" s="77"/>
      <c r="F1" s="79" t="s">
        <v>35</v>
      </c>
      <c r="G1" s="79"/>
      <c r="H1" s="79"/>
      <c r="I1" s="79"/>
      <c r="J1" s="79"/>
      <c r="K1" s="79"/>
      <c r="L1" s="79"/>
      <c r="M1" s="75"/>
      <c r="N1" s="75"/>
      <c r="O1" s="75"/>
      <c r="P1" s="74"/>
    </row>
    <row r="2" spans="1:16" s="68" customFormat="1" ht="15" customHeight="1" x14ac:dyDescent="0.25">
      <c r="A2" s="72" t="s">
        <v>32</v>
      </c>
      <c r="B2" s="72"/>
      <c r="C2" s="80">
        <f>'[1]Uniformat FCI'!C2</f>
        <v>12813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68" customFormat="1" ht="15" customHeight="1" x14ac:dyDescent="0.25">
      <c r="A3" s="72" t="s">
        <v>36</v>
      </c>
      <c r="B3" s="72"/>
      <c r="C3" s="81" t="s">
        <v>37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68" customFormat="1" ht="15" customHeight="1" x14ac:dyDescent="0.25">
      <c r="A4" s="72" t="s">
        <v>31</v>
      </c>
      <c r="B4" s="72"/>
      <c r="C4" s="82">
        <f>'[1]Uniformat FCI'!C5</f>
        <v>104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68" customFormat="1" ht="15" customHeight="1" x14ac:dyDescent="0.25">
      <c r="A5" s="83"/>
      <c r="B5" s="83"/>
      <c r="C5" s="7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68" customFormat="1" ht="15" customHeight="1" x14ac:dyDescent="0.25">
      <c r="A6" s="83" t="s">
        <v>38</v>
      </c>
      <c r="B6" s="83"/>
      <c r="C6" s="7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7.5" customHeight="1" x14ac:dyDescent="0.25">
      <c r="A7" s="84"/>
      <c r="B7" s="84"/>
      <c r="C7" s="84"/>
    </row>
    <row r="8" spans="1:16" x14ac:dyDescent="0.25">
      <c r="A8" s="85" t="s">
        <v>39</v>
      </c>
      <c r="B8" s="84"/>
      <c r="C8" s="86">
        <f>'[1]Uniformat FCI'!Q65</f>
        <v>0.54724712121212116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40</v>
      </c>
      <c r="B10" s="84"/>
      <c r="C10" s="86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41</v>
      </c>
      <c r="B12" s="84"/>
      <c r="C12" s="88">
        <f>'[1]Uniformat FCI'!P65</f>
        <v>1446199.7063437498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42</v>
      </c>
      <c r="B14" s="84"/>
      <c r="C14" s="88">
        <f>'[1]Uniformat FCI'!H65</f>
        <v>2642681.25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43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44</v>
      </c>
      <c r="B19" s="84"/>
      <c r="C19" s="92" t="s">
        <v>45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46</v>
      </c>
      <c r="B21" s="84"/>
      <c r="C21" s="92" t="s">
        <v>45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2</v>
      </c>
      <c r="B23" s="84"/>
      <c r="C23" s="92">
        <f>'Capacity-FQI_K-3'!K18</f>
        <v>79.448916408668737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3</v>
      </c>
      <c r="B25" s="84"/>
      <c r="C25" s="94" t="s">
        <v>45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47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48</v>
      </c>
      <c r="B30" s="84"/>
      <c r="C30" s="94">
        <f>'[2]Education Adequecy'!G18</f>
        <v>0.70603272888102619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49</v>
      </c>
      <c r="B32" s="84"/>
      <c r="C32" s="95" t="str">
        <f>IF(C30&lt;66%,"VERY POOR",IF(AND(C30&lt;76%,C30&gt;=66%),"POOR",IF(AND(C30&lt;86%,C30&gt;=76%),"FAIR",IF(AND(C30&lt;96%,C30&gt;=86%),"GOOD",IF(C30&gt;=96%,"VERY GOOD",0)))))</f>
        <v>POOR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50</v>
      </c>
      <c r="B34" s="84"/>
      <c r="C34" s="94">
        <f>'[2]Education Adequecy'!G23</f>
        <v>0.199375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51</v>
      </c>
      <c r="B36" s="84"/>
      <c r="C36" s="9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8.140625" style="1" customWidth="1"/>
    <col min="5" max="7" width="8.7109375" style="1" customWidth="1"/>
    <col min="8" max="8" width="18.140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6.5703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8" customFormat="1" ht="18" x14ac:dyDescent="0.25">
      <c r="A1" s="78" t="s">
        <v>34</v>
      </c>
      <c r="B1" s="78"/>
      <c r="C1" s="77" t="str">
        <f>'[1]Uniformat FCI'!C1:G1</f>
        <v>Lafayette Street Annex</v>
      </c>
      <c r="D1" s="77"/>
      <c r="E1" s="77"/>
      <c r="F1" s="77"/>
      <c r="G1" s="77"/>
      <c r="H1" s="77"/>
      <c r="I1" s="77"/>
      <c r="J1" s="76" t="s">
        <v>33</v>
      </c>
      <c r="K1" s="76"/>
      <c r="L1" s="76"/>
      <c r="M1" s="76"/>
      <c r="N1" s="76"/>
      <c r="O1" s="76"/>
      <c r="P1" s="75"/>
      <c r="Q1" s="75"/>
      <c r="R1" s="75"/>
      <c r="S1" s="74"/>
    </row>
    <row r="2" spans="1:19" s="68" customFormat="1" ht="12.75" customHeight="1" x14ac:dyDescent="0.25">
      <c r="A2" s="72" t="s">
        <v>32</v>
      </c>
      <c r="B2" s="72"/>
      <c r="C2" s="73">
        <f>'[1]Uniformat FCI'!C2</f>
        <v>12813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69"/>
      <c r="R2" s="69"/>
      <c r="S2" s="69"/>
    </row>
    <row r="3" spans="1:19" s="68" customFormat="1" ht="12.75" customHeight="1" x14ac:dyDescent="0.25">
      <c r="A3" s="72" t="s">
        <v>31</v>
      </c>
      <c r="B3" s="72"/>
      <c r="C3" s="71">
        <f>'[1]Uniformat FCI'!C5</f>
        <v>104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69"/>
      <c r="Q3" s="69"/>
      <c r="R3" s="69"/>
      <c r="S3" s="69"/>
    </row>
    <row r="5" spans="1:19" ht="5.25" customHeight="1" x14ac:dyDescent="0.25"/>
    <row r="6" spans="1:19" ht="12.2" customHeight="1" x14ac:dyDescent="0.25">
      <c r="A6" s="59" t="s">
        <v>27</v>
      </c>
      <c r="B6" s="60"/>
      <c r="C6" s="59" t="s">
        <v>30</v>
      </c>
      <c r="D6" s="67" t="s">
        <v>29</v>
      </c>
      <c r="E6" s="67"/>
      <c r="F6" s="67"/>
      <c r="G6" s="66"/>
      <c r="H6" s="65" t="s">
        <v>28</v>
      </c>
      <c r="I6" s="64"/>
      <c r="J6" s="64"/>
      <c r="K6" s="63"/>
      <c r="L6" s="60"/>
      <c r="M6" s="59" t="s">
        <v>17</v>
      </c>
    </row>
    <row r="7" spans="1:19" ht="18.600000000000001" customHeight="1" x14ac:dyDescent="0.25">
      <c r="A7" s="59" t="s">
        <v>27</v>
      </c>
      <c r="B7" s="60"/>
      <c r="C7" s="59" t="s">
        <v>26</v>
      </c>
      <c r="D7" s="61" t="s">
        <v>25</v>
      </c>
      <c r="E7" s="61" t="s">
        <v>24</v>
      </c>
      <c r="F7" s="61" t="s">
        <v>23</v>
      </c>
      <c r="G7" s="62" t="s">
        <v>22</v>
      </c>
      <c r="H7" s="61" t="s">
        <v>21</v>
      </c>
      <c r="I7" s="61" t="s">
        <v>20</v>
      </c>
      <c r="J7" s="61" t="s">
        <v>19</v>
      </c>
      <c r="K7" s="61" t="s">
        <v>18</v>
      </c>
      <c r="L7" s="60"/>
      <c r="M7" s="59" t="s">
        <v>17</v>
      </c>
    </row>
    <row r="8" spans="1:19" ht="3.2" customHeight="1" x14ac:dyDescent="0.25">
      <c r="A8" s="58"/>
      <c r="B8" s="17"/>
      <c r="C8" s="57"/>
      <c r="D8" s="55"/>
      <c r="E8" s="55"/>
      <c r="F8" s="55"/>
      <c r="G8" s="55"/>
      <c r="H8" s="55"/>
      <c r="I8" s="55"/>
      <c r="J8" s="55"/>
      <c r="K8" s="55"/>
      <c r="L8" s="56"/>
      <c r="M8" s="55"/>
      <c r="N8" s="17"/>
      <c r="O8" s="17"/>
    </row>
    <row r="9" spans="1:19" ht="10.15" customHeight="1" x14ac:dyDescent="0.25">
      <c r="A9" s="54" t="s">
        <v>16</v>
      </c>
      <c r="B9" s="46"/>
      <c r="C9" s="53"/>
      <c r="D9" s="52"/>
      <c r="E9" s="50"/>
      <c r="F9" s="50"/>
      <c r="G9" s="50"/>
      <c r="H9" s="51"/>
      <c r="I9" s="50"/>
      <c r="J9" s="50"/>
      <c r="K9" s="50"/>
      <c r="L9" s="49"/>
      <c r="M9" s="48"/>
      <c r="N9" s="47"/>
      <c r="O9" s="17"/>
    </row>
    <row r="10" spans="1:19" ht="10.15" customHeight="1" x14ac:dyDescent="0.25">
      <c r="A10" s="40" t="s">
        <v>12</v>
      </c>
      <c r="B10" s="46"/>
      <c r="C10" s="44" t="s">
        <v>15</v>
      </c>
      <c r="D10" s="43">
        <v>708</v>
      </c>
      <c r="E10" s="43">
        <v>950</v>
      </c>
      <c r="F10" s="42">
        <f>D10-E10</f>
        <v>-242</v>
      </c>
      <c r="G10" s="41">
        <f>IF(F10&gt;0,1,D10/E10)</f>
        <v>0.74526315789473685</v>
      </c>
      <c r="H10" s="34">
        <f>E10/I10</f>
        <v>45.238095238095241</v>
      </c>
      <c r="I10" s="34">
        <v>21</v>
      </c>
      <c r="J10" s="34">
        <f>D10/I10</f>
        <v>33.714285714285715</v>
      </c>
      <c r="K10" s="34">
        <f>IF(D10&lt;600,0,(IF(D10/H10&gt;I10,I10,D10/H10)))</f>
        <v>15.650526315789472</v>
      </c>
      <c r="L10" s="33"/>
      <c r="M10" s="45"/>
    </row>
    <row r="11" spans="1:19" ht="10.15" customHeight="1" x14ac:dyDescent="0.25">
      <c r="A11" s="40" t="s">
        <v>12</v>
      </c>
      <c r="B11" s="39"/>
      <c r="C11" s="44" t="s">
        <v>14</v>
      </c>
      <c r="D11" s="43">
        <v>570</v>
      </c>
      <c r="E11" s="43">
        <v>950</v>
      </c>
      <c r="F11" s="42">
        <f>D11-E11</f>
        <v>-380</v>
      </c>
      <c r="G11" s="41">
        <f>IF(F11&gt;0,1,D11/E11)</f>
        <v>0.6</v>
      </c>
      <c r="H11" s="34">
        <f>E11/I11</f>
        <v>45.238095238095241</v>
      </c>
      <c r="I11" s="34">
        <v>21</v>
      </c>
      <c r="J11" s="34">
        <f>D11/I11</f>
        <v>27.142857142857142</v>
      </c>
      <c r="K11" s="34">
        <f>IF(D11&lt;600,0,(IF(D11/H11&gt;I11,I11,D11/H11)))</f>
        <v>0</v>
      </c>
      <c r="L11" s="33"/>
      <c r="M11" s="45"/>
    </row>
    <row r="12" spans="1:19" ht="10.15" customHeight="1" x14ac:dyDescent="0.25">
      <c r="A12" s="40" t="s">
        <v>12</v>
      </c>
      <c r="B12" s="39"/>
      <c r="C12" s="44" t="s">
        <v>13</v>
      </c>
      <c r="D12" s="43">
        <v>531</v>
      </c>
      <c r="E12" s="43">
        <v>950</v>
      </c>
      <c r="F12" s="42">
        <f>D12-E12</f>
        <v>-419</v>
      </c>
      <c r="G12" s="41">
        <f>IF(F12&gt;0,1,D12/E12)</f>
        <v>0.55894736842105264</v>
      </c>
      <c r="H12" s="34">
        <f>E12/I12</f>
        <v>45.238095238095241</v>
      </c>
      <c r="I12" s="34">
        <v>21</v>
      </c>
      <c r="J12" s="34">
        <f>D12/I12</f>
        <v>25.285714285714285</v>
      </c>
      <c r="K12" s="34">
        <f>IF(D12&lt;600,0,(IF(D12/H12&gt;I12,I12,D12/H12)))</f>
        <v>0</v>
      </c>
      <c r="L12" s="33"/>
      <c r="M12" s="45"/>
    </row>
    <row r="13" spans="1:19" ht="10.15" customHeight="1" x14ac:dyDescent="0.25">
      <c r="A13" s="40" t="s">
        <v>12</v>
      </c>
      <c r="B13" s="39"/>
      <c r="C13" s="44" t="s">
        <v>11</v>
      </c>
      <c r="D13" s="43">
        <v>681</v>
      </c>
      <c r="E13" s="43">
        <v>950</v>
      </c>
      <c r="F13" s="42">
        <f>D13-E13</f>
        <v>-269</v>
      </c>
      <c r="G13" s="41">
        <f>IF(F13&gt;0,1,D13/E13)</f>
        <v>0.71684210526315795</v>
      </c>
      <c r="H13" s="34">
        <f>E13/I13</f>
        <v>45.238095238095241</v>
      </c>
      <c r="I13" s="34">
        <v>21</v>
      </c>
      <c r="J13" s="34">
        <f>D13/I13</f>
        <v>32.428571428571431</v>
      </c>
      <c r="K13" s="34">
        <f>IF(D13&lt;600,0,(IF(D13/H13&gt;I13,I13,D13/H13)))</f>
        <v>15.053684210526315</v>
      </c>
      <c r="L13" s="33"/>
      <c r="M13" s="45"/>
    </row>
    <row r="14" spans="1:19" ht="10.15" customHeight="1" x14ac:dyDescent="0.25">
      <c r="A14" s="40" t="s">
        <v>8</v>
      </c>
      <c r="B14" s="39"/>
      <c r="C14" s="44" t="s">
        <v>10</v>
      </c>
      <c r="D14" s="43">
        <v>686</v>
      </c>
      <c r="E14" s="43">
        <v>850</v>
      </c>
      <c r="F14" s="42">
        <f>D14-E14</f>
        <v>-164</v>
      </c>
      <c r="G14" s="41">
        <f>IF(F14&gt;0,1,D14/E14)</f>
        <v>0.80705882352941172</v>
      </c>
      <c r="H14" s="34">
        <f>E14/I14</f>
        <v>40.476190476190474</v>
      </c>
      <c r="I14" s="34">
        <v>21</v>
      </c>
      <c r="J14" s="34">
        <f>D14/I14</f>
        <v>32.666666666666664</v>
      </c>
      <c r="K14" s="34">
        <f>IF(D14&lt;600,0,(IF(D14/H14&gt;I14,I14,D14/H14)))</f>
        <v>16.948235294117648</v>
      </c>
      <c r="L14" s="33"/>
      <c r="M14" s="32"/>
    </row>
    <row r="15" spans="1:19" ht="10.15" customHeight="1" x14ac:dyDescent="0.25">
      <c r="A15" s="40" t="s">
        <v>8</v>
      </c>
      <c r="B15" s="39"/>
      <c r="C15" s="44" t="s">
        <v>9</v>
      </c>
      <c r="D15" s="43">
        <v>673</v>
      </c>
      <c r="E15" s="43">
        <v>850</v>
      </c>
      <c r="F15" s="42">
        <f>D15-E15</f>
        <v>-177</v>
      </c>
      <c r="G15" s="41">
        <f>IF(F15&gt;0,1,D15/E15)</f>
        <v>0.79176470588235293</v>
      </c>
      <c r="H15" s="34">
        <f>E15/I15</f>
        <v>40.476190476190474</v>
      </c>
      <c r="I15" s="34">
        <v>21</v>
      </c>
      <c r="J15" s="34">
        <f>D15/I15</f>
        <v>32.047619047619051</v>
      </c>
      <c r="K15" s="34">
        <f>IF(D15&lt;600,0,(IF(D15/H15&gt;I15,I15,D15/H15)))</f>
        <v>16.627058823529413</v>
      </c>
      <c r="L15" s="33"/>
      <c r="M15" s="32"/>
    </row>
    <row r="16" spans="1:19" ht="10.15" customHeight="1" thickBot="1" x14ac:dyDescent="0.3">
      <c r="A16" s="40" t="s">
        <v>8</v>
      </c>
      <c r="B16" s="39"/>
      <c r="C16" s="38" t="s">
        <v>7</v>
      </c>
      <c r="D16" s="37">
        <v>614</v>
      </c>
      <c r="E16" s="37">
        <v>850</v>
      </c>
      <c r="F16" s="36">
        <f>D16-E16</f>
        <v>-236</v>
      </c>
      <c r="G16" s="35">
        <f>IF(F16&gt;0,1,D16/E16)</f>
        <v>0.72235294117647064</v>
      </c>
      <c r="H16" s="34">
        <f>E16/I16</f>
        <v>40.476190476190474</v>
      </c>
      <c r="I16" s="34">
        <v>21</v>
      </c>
      <c r="J16" s="34">
        <f>D16/I16</f>
        <v>29.238095238095237</v>
      </c>
      <c r="K16" s="34">
        <f>IF(D16&lt;600,0,(IF(D16/H16&gt;I16,I16,D16/H16)))</f>
        <v>15.169411764705883</v>
      </c>
      <c r="L16" s="33"/>
      <c r="M16" s="32"/>
    </row>
    <row r="17" spans="1:15" ht="12.75" customHeight="1" thickBot="1" x14ac:dyDescent="0.3">
      <c r="A17" s="31"/>
      <c r="B17" s="14"/>
      <c r="C17" s="30"/>
      <c r="D17" s="5" t="s">
        <v>6</v>
      </c>
      <c r="E17" s="4"/>
      <c r="F17" s="9"/>
      <c r="G17" s="10">
        <f>AVERAGE(G10:G16)</f>
        <v>0.70603272888102619</v>
      </c>
      <c r="H17" s="29"/>
      <c r="I17" s="28"/>
      <c r="J17" s="27"/>
      <c r="K17" s="26"/>
      <c r="L17" s="25"/>
      <c r="M17" s="24"/>
      <c r="N17" s="17"/>
      <c r="O17" s="23"/>
    </row>
    <row r="18" spans="1:15" ht="12.75" customHeight="1" thickBot="1" x14ac:dyDescent="0.3">
      <c r="A18" s="22"/>
      <c r="B18" s="21"/>
      <c r="C18" s="20"/>
      <c r="D18" s="12" t="s">
        <v>5</v>
      </c>
      <c r="E18" s="11"/>
      <c r="F18" s="11"/>
      <c r="G18" s="19">
        <v>72</v>
      </c>
      <c r="H18" s="5" t="s">
        <v>4</v>
      </c>
      <c r="I18" s="4"/>
      <c r="J18" s="9"/>
      <c r="K18" s="8">
        <f>SUM(K10:K16)</f>
        <v>79.448916408668737</v>
      </c>
      <c r="L18" s="18"/>
      <c r="M18" s="17"/>
      <c r="N18" s="7"/>
      <c r="O18" s="16"/>
    </row>
    <row r="19" spans="1:15" ht="12.75" customHeight="1" thickBot="1" x14ac:dyDescent="0.3">
      <c r="A19" s="15"/>
      <c r="B19" s="14"/>
      <c r="C19" s="13"/>
      <c r="D19" s="12" t="s">
        <v>3</v>
      </c>
      <c r="E19" s="11"/>
      <c r="F19" s="11"/>
      <c r="G19" s="10">
        <f>G18/K19</f>
        <v>1.0069363260852622</v>
      </c>
      <c r="H19" s="5" t="s">
        <v>2</v>
      </c>
      <c r="I19" s="4"/>
      <c r="J19" s="9"/>
      <c r="K19" s="8">
        <f>K18*0.9</f>
        <v>71.504024767801866</v>
      </c>
      <c r="N19" s="7"/>
      <c r="O19" s="6"/>
    </row>
    <row r="20" spans="1:15" ht="15.75" thickBot="1" x14ac:dyDescent="0.3">
      <c r="H20" s="5" t="s">
        <v>1</v>
      </c>
      <c r="I20" s="4"/>
      <c r="J20" s="4"/>
      <c r="K20" s="3">
        <f>COUNTIF(K10:K16, "&gt;0")*21</f>
        <v>105</v>
      </c>
    </row>
    <row r="21" spans="1:15" ht="15.75" thickBot="1" x14ac:dyDescent="0.3">
      <c r="H21" s="5" t="s">
        <v>0</v>
      </c>
      <c r="I21" s="4"/>
      <c r="J21" s="4"/>
      <c r="K21" s="3">
        <f>K20*0.9</f>
        <v>94.5</v>
      </c>
    </row>
  </sheetData>
  <mergeCells count="23">
    <mergeCell ref="A18:B19"/>
    <mergeCell ref="N18:N19"/>
    <mergeCell ref="D18:F18"/>
    <mergeCell ref="D19:F19"/>
    <mergeCell ref="H18:J18"/>
    <mergeCell ref="H19:J19"/>
    <mergeCell ref="A1:B1"/>
    <mergeCell ref="C1:I1"/>
    <mergeCell ref="J1:O1"/>
    <mergeCell ref="A2:B2"/>
    <mergeCell ref="A3:B3"/>
    <mergeCell ref="L6:L7"/>
    <mergeCell ref="M6:M7"/>
    <mergeCell ref="H20:J20"/>
    <mergeCell ref="H21:J21"/>
    <mergeCell ref="A6:A7"/>
    <mergeCell ref="B6:B7"/>
    <mergeCell ref="C6:C7"/>
    <mergeCell ref="D6:G6"/>
    <mergeCell ref="D17:F17"/>
    <mergeCell ref="H6:K6"/>
    <mergeCell ref="C8:M8"/>
    <mergeCell ref="B11:B1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Capacity-FQI_K-3</vt:lpstr>
      <vt:lpstr>'Capacity-FQI_K-3'!Print_Area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2013-02-06T21:08:07Z</dcterms:created>
  <dcterms:modified xsi:type="dcterms:W3CDTF">2013-02-06T21:08:52Z</dcterms:modified>
</cp:coreProperties>
</file>