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25" yWindow="30" windowWidth="17850" windowHeight="13350"/>
  </bookViews>
  <sheets>
    <sheet name="FCI Summary" sheetId="2" r:id="rId1"/>
    <sheet name="Capacity-FQI_SE" sheetId="1" r:id="rId2"/>
  </sheets>
  <externalReferences>
    <externalReference r:id="rId3"/>
    <externalReference r:id="rId4"/>
  </externalReferences>
  <definedNames>
    <definedName name="_xlnm.Print_Area" localSheetId="1">'Capacity-FQI_SE'!$A$1:$O$33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K14" i="1" s="1"/>
  <c r="J14" i="1"/>
  <c r="F15" i="1"/>
  <c r="G15" i="1"/>
  <c r="H15" i="1"/>
  <c r="J15" i="1"/>
  <c r="K15" i="1"/>
  <c r="F16" i="1"/>
  <c r="G16" i="1" s="1"/>
  <c r="H16" i="1"/>
  <c r="J16" i="1"/>
  <c r="K16" i="1"/>
  <c r="F17" i="1"/>
  <c r="G17" i="1"/>
  <c r="H17" i="1"/>
  <c r="K17" i="1" s="1"/>
  <c r="J17" i="1"/>
  <c r="F18" i="1"/>
  <c r="G18" i="1" s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/>
  <c r="H22" i="1"/>
  <c r="K22" i="1" s="1"/>
  <c r="J22" i="1"/>
  <c r="F23" i="1"/>
  <c r="G23" i="1"/>
  <c r="H23" i="1"/>
  <c r="J23" i="1"/>
  <c r="K23" i="1"/>
  <c r="F24" i="1"/>
  <c r="G24" i="1" s="1"/>
  <c r="H24" i="1"/>
  <c r="J24" i="1"/>
  <c r="K24" i="1"/>
  <c r="F25" i="1"/>
  <c r="G25" i="1"/>
  <c r="H25" i="1"/>
  <c r="K25" i="1" s="1"/>
  <c r="J25" i="1"/>
  <c r="F26" i="1"/>
  <c r="G26" i="1" s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/>
  <c r="H30" i="1"/>
  <c r="K30" i="1" s="1"/>
  <c r="J30" i="1"/>
  <c r="K34" i="1" l="1"/>
  <c r="K35" i="1" s="1"/>
  <c r="K32" i="1"/>
  <c r="K33" i="1" s="1"/>
  <c r="G33" i="1" s="1"/>
  <c r="G31" i="1"/>
</calcChain>
</file>

<file path=xl/sharedStrings.xml><?xml version="1.0" encoding="utf-8"?>
<sst xmlns="http://schemas.openxmlformats.org/spreadsheetml/2006/main" count="69" uniqueCount="42">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</sst>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8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2" xfId="4" applyFont="1" applyBorder="1" applyAlignment="1">
      <alignment horizontal="left"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9" fillId="0" borderId="17" xfId="5" applyFont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Font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17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3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3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" fillId="0" borderId="19" xfId="4" applyFont="1" applyBorder="1" applyAlignment="1">
      <alignment horizontal="center" vertical="top" wrapText="1"/>
    </xf>
    <xf numFmtId="0" fontId="3" fillId="0" borderId="19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1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1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1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1" xfId="3" applyFont="1" applyBorder="1"/>
    <xf numFmtId="9" fontId="17" fillId="0" borderId="21" xfId="3" applyFont="1" applyBorder="1" applyAlignment="1">
      <alignment horizontal="right"/>
    </xf>
    <xf numFmtId="0" fontId="17" fillId="0" borderId="21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hn_F_Kennedy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ohn_F_Kennedy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John F. Kennedy</v>
          </cell>
        </row>
        <row r="2">
          <cell r="C2">
            <v>45806</v>
          </cell>
        </row>
        <row r="5">
          <cell r="C5">
            <v>45</v>
          </cell>
        </row>
        <row r="65">
          <cell r="H65">
            <v>9447487.5</v>
          </cell>
          <cell r="P65">
            <v>978698.78743075137</v>
          </cell>
          <cell r="Q65">
            <v>0.10359355198202182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32">
          <cell r="G32">
            <v>0.89216931216931206</v>
          </cell>
        </row>
        <row r="41">
          <cell r="G41">
            <v>0.77580000000000005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0" customFormat="1" ht="20.25" customHeight="1" x14ac:dyDescent="0.3">
      <c r="A1" s="80" t="s">
        <v>27</v>
      </c>
      <c r="B1" s="80"/>
      <c r="C1" s="79" t="str">
        <f>'[1]Uniformat FCI'!C1:G1</f>
        <v>John F. Kennedy</v>
      </c>
      <c r="D1" s="79"/>
      <c r="E1" s="79"/>
      <c r="F1" s="81" t="s">
        <v>28</v>
      </c>
      <c r="G1" s="81"/>
      <c r="H1" s="81"/>
      <c r="I1" s="81"/>
      <c r="J1" s="81"/>
      <c r="K1" s="81"/>
      <c r="L1" s="81"/>
      <c r="M1" s="77"/>
      <c r="N1" s="77"/>
      <c r="O1" s="77"/>
      <c r="P1" s="76"/>
    </row>
    <row r="2" spans="1:16" s="70" customFormat="1" ht="15" customHeight="1" x14ac:dyDescent="0.25">
      <c r="A2" s="74" t="s">
        <v>25</v>
      </c>
      <c r="B2" s="74"/>
      <c r="C2" s="82">
        <f>'[1]Uniformat FCI'!C2</f>
        <v>45806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15" customHeight="1" x14ac:dyDescent="0.25">
      <c r="A3" s="74" t="s">
        <v>29</v>
      </c>
      <c r="B3" s="74"/>
      <c r="C3" s="83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70" customFormat="1" ht="15" customHeight="1" x14ac:dyDescent="0.25">
      <c r="A4" s="74" t="s">
        <v>24</v>
      </c>
      <c r="B4" s="74"/>
      <c r="C4" s="84">
        <f>'[1]Uniformat FCI'!C5</f>
        <v>45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70" customFormat="1" ht="15" customHeight="1" x14ac:dyDescent="0.25">
      <c r="A5" s="85"/>
      <c r="B5" s="85"/>
      <c r="C5" s="73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70" customFormat="1" ht="15" customHeight="1" x14ac:dyDescent="0.25">
      <c r="A6" s="85" t="s">
        <v>30</v>
      </c>
      <c r="B6" s="85"/>
      <c r="C6" s="7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7.5" customHeight="1" x14ac:dyDescent="0.25">
      <c r="A7" s="86"/>
      <c r="B7" s="86"/>
      <c r="C7" s="86"/>
    </row>
    <row r="8" spans="1:16" x14ac:dyDescent="0.25">
      <c r="A8" s="87" t="s">
        <v>31</v>
      </c>
      <c r="B8" s="86"/>
      <c r="C8" s="88">
        <f>'[1]Uniformat FCI'!Q65</f>
        <v>0.10359355198202182</v>
      </c>
    </row>
    <row r="9" spans="1:16" ht="3.75" customHeight="1" x14ac:dyDescent="0.25">
      <c r="A9" s="86"/>
      <c r="B9" s="86"/>
      <c r="C9" s="89"/>
    </row>
    <row r="10" spans="1:16" x14ac:dyDescent="0.25">
      <c r="A10" s="87" t="s">
        <v>32</v>
      </c>
      <c r="B10" s="86"/>
      <c r="C10" s="88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6"/>
      <c r="B11" s="86"/>
      <c r="C11" s="89"/>
    </row>
    <row r="12" spans="1:16" x14ac:dyDescent="0.25">
      <c r="A12" s="87" t="s">
        <v>33</v>
      </c>
      <c r="B12" s="86"/>
      <c r="C12" s="90">
        <f>'[1]Uniformat FCI'!P65</f>
        <v>978698.78743075137</v>
      </c>
    </row>
    <row r="13" spans="1:16" ht="3.75" customHeight="1" x14ac:dyDescent="0.25">
      <c r="A13" s="87"/>
      <c r="B13" s="86"/>
      <c r="C13" s="89"/>
    </row>
    <row r="14" spans="1:16" x14ac:dyDescent="0.25">
      <c r="A14" s="87" t="s">
        <v>34</v>
      </c>
      <c r="B14" s="86"/>
      <c r="C14" s="90">
        <f>'[1]Uniformat FCI'!H65</f>
        <v>9447487.5</v>
      </c>
    </row>
    <row r="15" spans="1:16" ht="3.75" customHeight="1" x14ac:dyDescent="0.25">
      <c r="A15" s="86"/>
      <c r="B15" s="86"/>
      <c r="C15" s="91"/>
    </row>
    <row r="16" spans="1:16" x14ac:dyDescent="0.25">
      <c r="A16" s="87"/>
      <c r="B16" s="86"/>
      <c r="C16" s="91"/>
    </row>
    <row r="17" spans="1:3" ht="15" customHeight="1" x14ac:dyDescent="0.25">
      <c r="A17" s="92" t="s">
        <v>35</v>
      </c>
      <c r="B17" s="86"/>
      <c r="C17" s="91"/>
    </row>
    <row r="18" spans="1:3" ht="7.5" customHeight="1" x14ac:dyDescent="0.25">
      <c r="A18" s="86"/>
      <c r="B18" s="86"/>
      <c r="C18" s="93"/>
    </row>
    <row r="19" spans="1:3" x14ac:dyDescent="0.25">
      <c r="A19" s="87" t="s">
        <v>5</v>
      </c>
      <c r="B19" s="86"/>
      <c r="C19" s="94">
        <v>175</v>
      </c>
    </row>
    <row r="20" spans="1:3" ht="3.75" customHeight="1" x14ac:dyDescent="0.25">
      <c r="A20" s="86"/>
      <c r="B20" s="86"/>
      <c r="C20" s="91"/>
    </row>
    <row r="21" spans="1:3" x14ac:dyDescent="0.25">
      <c r="A21" s="87" t="s">
        <v>36</v>
      </c>
      <c r="B21" s="86"/>
      <c r="C21" s="94">
        <v>171</v>
      </c>
    </row>
    <row r="22" spans="1:3" ht="3.75" customHeight="1" x14ac:dyDescent="0.25">
      <c r="A22" s="87"/>
      <c r="B22" s="86"/>
      <c r="C22" s="95"/>
    </row>
    <row r="23" spans="1:3" x14ac:dyDescent="0.25">
      <c r="A23" s="87" t="s">
        <v>2</v>
      </c>
      <c r="B23" s="86"/>
      <c r="C23" s="94">
        <v>187</v>
      </c>
    </row>
    <row r="24" spans="1:3" ht="3.75" customHeight="1" x14ac:dyDescent="0.25">
      <c r="A24" s="87"/>
      <c r="B24" s="86"/>
      <c r="C24" s="91"/>
    </row>
    <row r="25" spans="1:3" x14ac:dyDescent="0.25">
      <c r="A25" s="87" t="s">
        <v>3</v>
      </c>
      <c r="B25" s="86"/>
      <c r="C25" s="96">
        <f>C19/C23</f>
        <v>0.93582887700534756</v>
      </c>
    </row>
    <row r="26" spans="1:3" ht="3.75" customHeight="1" x14ac:dyDescent="0.25">
      <c r="A26" s="86"/>
      <c r="B26" s="86"/>
      <c r="C26" s="91"/>
    </row>
    <row r="27" spans="1:3" x14ac:dyDescent="0.25">
      <c r="A27" s="86"/>
      <c r="B27" s="86"/>
      <c r="C27" s="91"/>
    </row>
    <row r="28" spans="1:3" ht="15" customHeight="1" x14ac:dyDescent="0.25">
      <c r="A28" s="92" t="s">
        <v>37</v>
      </c>
      <c r="B28" s="86"/>
      <c r="C28" s="91"/>
    </row>
    <row r="29" spans="1:3" ht="7.5" customHeight="1" x14ac:dyDescent="0.25">
      <c r="A29" s="86"/>
      <c r="B29" s="86"/>
      <c r="C29" s="91"/>
    </row>
    <row r="30" spans="1:3" x14ac:dyDescent="0.25">
      <c r="A30" s="87" t="s">
        <v>38</v>
      </c>
      <c r="B30" s="86"/>
      <c r="C30" s="97">
        <f>'[2]Education Adequecy'!G32</f>
        <v>0.89216931216931206</v>
      </c>
    </row>
    <row r="31" spans="1:3" ht="3.75" customHeight="1" x14ac:dyDescent="0.25">
      <c r="A31" s="86"/>
      <c r="B31" s="86"/>
      <c r="C31" s="91"/>
    </row>
    <row r="32" spans="1:3" x14ac:dyDescent="0.25">
      <c r="A32" s="87" t="s">
        <v>39</v>
      </c>
      <c r="B32" s="86"/>
      <c r="C32" s="98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7"/>
      <c r="B33" s="86"/>
      <c r="C33" s="91"/>
    </row>
    <row r="34" spans="1:3" x14ac:dyDescent="0.25">
      <c r="A34" s="87" t="s">
        <v>40</v>
      </c>
      <c r="B34" s="86"/>
      <c r="C34" s="97">
        <f>'[2]Education Adequecy'!G41</f>
        <v>0.77580000000000005</v>
      </c>
    </row>
    <row r="35" spans="1:3" ht="3.75" customHeight="1" x14ac:dyDescent="0.25">
      <c r="A35" s="86"/>
      <c r="B35" s="86"/>
      <c r="C35" s="91"/>
    </row>
    <row r="36" spans="1:3" x14ac:dyDescent="0.25">
      <c r="A36" s="87" t="s">
        <v>41</v>
      </c>
      <c r="B36" s="86"/>
      <c r="C36" s="98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86"/>
      <c r="B37" s="86"/>
      <c r="C37" s="86"/>
    </row>
    <row r="38" spans="1:3" x14ac:dyDescent="0.25">
      <c r="A38" s="86"/>
      <c r="B38" s="86"/>
      <c r="C38" s="86"/>
    </row>
    <row r="39" spans="1:3" x14ac:dyDescent="0.25">
      <c r="A39" s="86"/>
      <c r="B39" s="86"/>
      <c r="C39" s="86"/>
    </row>
    <row r="40" spans="1:3" x14ac:dyDescent="0.25">
      <c r="A40" s="86"/>
      <c r="B40" s="86"/>
      <c r="C40" s="86"/>
    </row>
    <row r="41" spans="1:3" x14ac:dyDescent="0.25">
      <c r="A41" s="86"/>
      <c r="B41" s="86"/>
      <c r="C41" s="86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34" sqref="A3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3.57031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8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0" customFormat="1" ht="18" x14ac:dyDescent="0.25">
      <c r="A1" s="80" t="s">
        <v>27</v>
      </c>
      <c r="B1" s="80"/>
      <c r="C1" s="79" t="str">
        <f>'[1]Uniformat FCI'!C1:G1</f>
        <v>John F. Kennedy</v>
      </c>
      <c r="D1" s="79"/>
      <c r="E1" s="79"/>
      <c r="F1" s="79"/>
      <c r="G1" s="79"/>
      <c r="H1" s="79"/>
      <c r="I1" s="79"/>
      <c r="J1" s="78" t="s">
        <v>26</v>
      </c>
      <c r="K1" s="78"/>
      <c r="L1" s="78"/>
      <c r="M1" s="78"/>
      <c r="N1" s="78"/>
      <c r="O1" s="78"/>
      <c r="P1" s="77"/>
      <c r="Q1" s="77"/>
      <c r="R1" s="77"/>
      <c r="S1" s="76"/>
    </row>
    <row r="2" spans="1:19" s="70" customFormat="1" ht="12.75" customHeight="1" x14ac:dyDescent="0.25">
      <c r="A2" s="74" t="s">
        <v>25</v>
      </c>
      <c r="B2" s="74"/>
      <c r="C2" s="75">
        <f>'[1]Uniformat FCI'!C2</f>
        <v>45806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  <c r="Q2" s="71"/>
      <c r="R2" s="71"/>
      <c r="S2" s="71"/>
    </row>
    <row r="3" spans="1:19" s="70" customFormat="1" ht="12.75" customHeight="1" x14ac:dyDescent="0.25">
      <c r="A3" s="74" t="s">
        <v>24</v>
      </c>
      <c r="B3" s="74"/>
      <c r="C3" s="73">
        <f>'[1]Uniformat FCI'!C5</f>
        <v>45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1"/>
      <c r="Q3" s="71"/>
      <c r="R3" s="71"/>
      <c r="S3" s="71"/>
    </row>
    <row r="5" spans="1:19" ht="5.25" customHeight="1" x14ac:dyDescent="0.25"/>
    <row r="6" spans="1:19" ht="12.2" customHeight="1" x14ac:dyDescent="0.25">
      <c r="A6" s="61" t="s">
        <v>20</v>
      </c>
      <c r="B6" s="62"/>
      <c r="C6" s="61" t="s">
        <v>23</v>
      </c>
      <c r="D6" s="69" t="s">
        <v>22</v>
      </c>
      <c r="E6" s="69"/>
      <c r="F6" s="69"/>
      <c r="G6" s="68"/>
      <c r="H6" s="67" t="s">
        <v>21</v>
      </c>
      <c r="I6" s="66"/>
      <c r="J6" s="66"/>
      <c r="K6" s="65"/>
      <c r="L6" s="62"/>
      <c r="M6" s="61" t="s">
        <v>10</v>
      </c>
    </row>
    <row r="7" spans="1:19" ht="18.600000000000001" customHeight="1" x14ac:dyDescent="0.25">
      <c r="A7" s="61" t="s">
        <v>20</v>
      </c>
      <c r="B7" s="62"/>
      <c r="C7" s="61" t="s">
        <v>19</v>
      </c>
      <c r="D7" s="63" t="s">
        <v>18</v>
      </c>
      <c r="E7" s="63" t="s">
        <v>17</v>
      </c>
      <c r="F7" s="63" t="s">
        <v>16</v>
      </c>
      <c r="G7" s="64" t="s">
        <v>15</v>
      </c>
      <c r="H7" s="63" t="s">
        <v>14</v>
      </c>
      <c r="I7" s="63" t="s">
        <v>13</v>
      </c>
      <c r="J7" s="63" t="s">
        <v>12</v>
      </c>
      <c r="K7" s="63" t="s">
        <v>11</v>
      </c>
      <c r="L7" s="62"/>
      <c r="M7" s="61" t="s">
        <v>10</v>
      </c>
    </row>
    <row r="8" spans="1:19" ht="3.2" customHeight="1" x14ac:dyDescent="0.25">
      <c r="A8" s="60"/>
      <c r="B8" s="17"/>
      <c r="C8" s="59"/>
      <c r="D8" s="57"/>
      <c r="E8" s="57"/>
      <c r="F8" s="57"/>
      <c r="G8" s="57"/>
      <c r="H8" s="57"/>
      <c r="I8" s="57"/>
      <c r="J8" s="57"/>
      <c r="K8" s="57"/>
      <c r="L8" s="58"/>
      <c r="M8" s="57"/>
      <c r="N8" s="17"/>
      <c r="O8" s="17"/>
    </row>
    <row r="9" spans="1:19" ht="10.15" customHeight="1" x14ac:dyDescent="0.25">
      <c r="A9" s="56" t="s">
        <v>9</v>
      </c>
      <c r="B9" s="48"/>
      <c r="C9" s="55"/>
      <c r="D9" s="54"/>
      <c r="E9" s="52"/>
      <c r="F9" s="52"/>
      <c r="G9" s="52"/>
      <c r="H9" s="53"/>
      <c r="I9" s="52"/>
      <c r="J9" s="52"/>
      <c r="K9" s="52"/>
      <c r="L9" s="51"/>
      <c r="M9" s="50"/>
      <c r="N9" s="49"/>
      <c r="O9" s="17"/>
    </row>
    <row r="10" spans="1:19" ht="10.15" customHeight="1" x14ac:dyDescent="0.25">
      <c r="A10" s="41" t="s">
        <v>8</v>
      </c>
      <c r="B10" s="48"/>
      <c r="C10" s="46">
        <v>100</v>
      </c>
      <c r="D10" s="45">
        <v>1065</v>
      </c>
      <c r="E10" s="44">
        <v>900</v>
      </c>
      <c r="F10" s="43">
        <f>D10-E10</f>
        <v>165</v>
      </c>
      <c r="G10" s="42">
        <f>IF(F10&gt;0,1,D10/E10)</f>
        <v>1</v>
      </c>
      <c r="H10" s="34">
        <f>E10/I10</f>
        <v>75</v>
      </c>
      <c r="I10" s="34">
        <v>12</v>
      </c>
      <c r="J10" s="34">
        <f>D10/I10</f>
        <v>88.75</v>
      </c>
      <c r="K10" s="34">
        <f>IF(D10&lt;600,0,(IF(D10/H10&gt;I10,I10,D10/H10)))</f>
        <v>12</v>
      </c>
      <c r="L10" s="33"/>
      <c r="M10" s="47"/>
    </row>
    <row r="11" spans="1:19" ht="10.15" customHeight="1" x14ac:dyDescent="0.25">
      <c r="A11" s="41" t="s">
        <v>8</v>
      </c>
      <c r="B11" s="40"/>
      <c r="C11" s="46">
        <v>101</v>
      </c>
      <c r="D11" s="45">
        <v>740</v>
      </c>
      <c r="E11" s="44">
        <v>900</v>
      </c>
      <c r="F11" s="43">
        <f>D11-E11</f>
        <v>-160</v>
      </c>
      <c r="G11" s="42">
        <f>IF(F11&gt;0,1,D11/E11)</f>
        <v>0.82222222222222219</v>
      </c>
      <c r="H11" s="34">
        <f>E11/I11</f>
        <v>75</v>
      </c>
      <c r="I11" s="34">
        <v>12</v>
      </c>
      <c r="J11" s="34">
        <f>D11/I11</f>
        <v>61.666666666666664</v>
      </c>
      <c r="K11" s="34">
        <f>IF(D11&lt;600,0,(IF(D11/H11&gt;I11,I11,D11/H11)))</f>
        <v>9.8666666666666671</v>
      </c>
      <c r="L11" s="33"/>
      <c r="M11" s="47"/>
    </row>
    <row r="12" spans="1:19" ht="10.15" customHeight="1" x14ac:dyDescent="0.25">
      <c r="A12" s="41" t="s">
        <v>8</v>
      </c>
      <c r="B12" s="40"/>
      <c r="C12" s="46">
        <v>102</v>
      </c>
      <c r="D12" s="45">
        <v>765</v>
      </c>
      <c r="E12" s="44">
        <v>900</v>
      </c>
      <c r="F12" s="43">
        <f>D12-E12</f>
        <v>-135</v>
      </c>
      <c r="G12" s="42">
        <f>IF(F12&gt;0,1,D12/E12)</f>
        <v>0.85</v>
      </c>
      <c r="H12" s="34">
        <f>E12/I12</f>
        <v>75</v>
      </c>
      <c r="I12" s="34">
        <v>12</v>
      </c>
      <c r="J12" s="34">
        <f>D12/I12</f>
        <v>63.75</v>
      </c>
      <c r="K12" s="34">
        <f>IF(D12&lt;600,0,(IF(D12/H12&gt;I12,I12,D12/H12)))</f>
        <v>10.199999999999999</v>
      </c>
      <c r="L12" s="33"/>
      <c r="M12" s="47"/>
    </row>
    <row r="13" spans="1:19" ht="10.15" customHeight="1" x14ac:dyDescent="0.25">
      <c r="A13" s="41" t="s">
        <v>8</v>
      </c>
      <c r="B13" s="40"/>
      <c r="C13" s="46">
        <v>103</v>
      </c>
      <c r="D13" s="45">
        <v>736</v>
      </c>
      <c r="E13" s="44">
        <v>900</v>
      </c>
      <c r="F13" s="43">
        <f>D13-E13</f>
        <v>-164</v>
      </c>
      <c r="G13" s="42">
        <f>IF(F13&gt;0,1,D13/E13)</f>
        <v>0.81777777777777783</v>
      </c>
      <c r="H13" s="34">
        <f>E13/I13</f>
        <v>75</v>
      </c>
      <c r="I13" s="34">
        <v>12</v>
      </c>
      <c r="J13" s="34">
        <f>D13/I13</f>
        <v>61.333333333333336</v>
      </c>
      <c r="K13" s="34">
        <f>IF(D13&lt;600,0,(IF(D13/H13&gt;I13,I13,D13/H13)))</f>
        <v>9.8133333333333326</v>
      </c>
      <c r="L13" s="33"/>
      <c r="M13" s="47"/>
    </row>
    <row r="14" spans="1:19" ht="10.15" customHeight="1" x14ac:dyDescent="0.25">
      <c r="A14" s="41" t="s">
        <v>8</v>
      </c>
      <c r="B14" s="40"/>
      <c r="C14" s="46">
        <v>104</v>
      </c>
      <c r="D14" s="45">
        <v>737</v>
      </c>
      <c r="E14" s="44">
        <v>900</v>
      </c>
      <c r="F14" s="43">
        <f>D14-E14</f>
        <v>-163</v>
      </c>
      <c r="G14" s="42">
        <f>IF(F14&gt;0,1,D14/E14)</f>
        <v>0.81888888888888889</v>
      </c>
      <c r="H14" s="34">
        <f>E14/I14</f>
        <v>75</v>
      </c>
      <c r="I14" s="34">
        <v>12</v>
      </c>
      <c r="J14" s="34">
        <f>D14/I14</f>
        <v>61.416666666666664</v>
      </c>
      <c r="K14" s="34">
        <f>IF(D14&lt;600,0,(IF(D14/H14&gt;I14,I14,D14/H14)))</f>
        <v>9.8266666666666662</v>
      </c>
      <c r="L14" s="33"/>
      <c r="M14" s="32"/>
    </row>
    <row r="15" spans="1:19" ht="10.15" customHeight="1" x14ac:dyDescent="0.25">
      <c r="A15" s="41" t="s">
        <v>8</v>
      </c>
      <c r="B15" s="40"/>
      <c r="C15" s="46">
        <v>200</v>
      </c>
      <c r="D15" s="45">
        <v>588</v>
      </c>
      <c r="E15" s="44">
        <v>900</v>
      </c>
      <c r="F15" s="43">
        <f>D15-E15</f>
        <v>-312</v>
      </c>
      <c r="G15" s="42">
        <f>IF(F15&gt;0,1,D15/E15)</f>
        <v>0.65333333333333332</v>
      </c>
      <c r="H15" s="34">
        <f>E15/I15</f>
        <v>75</v>
      </c>
      <c r="I15" s="34">
        <v>12</v>
      </c>
      <c r="J15" s="34">
        <f>D15/I15</f>
        <v>49</v>
      </c>
      <c r="K15" s="34">
        <f>IF(D15&lt;600,0,(IF(D15/H15&gt;I15,I15,D15/H15)))</f>
        <v>0</v>
      </c>
      <c r="L15" s="33"/>
      <c r="M15" s="32"/>
    </row>
    <row r="16" spans="1:19" ht="10.15" customHeight="1" x14ac:dyDescent="0.25">
      <c r="A16" s="41" t="s">
        <v>8</v>
      </c>
      <c r="B16" s="40"/>
      <c r="C16" s="46">
        <v>201</v>
      </c>
      <c r="D16" s="45">
        <v>846</v>
      </c>
      <c r="E16" s="44">
        <v>900</v>
      </c>
      <c r="F16" s="43">
        <f>D16-E16</f>
        <v>-54</v>
      </c>
      <c r="G16" s="42">
        <f>IF(F16&gt;0,1,D16/E16)</f>
        <v>0.94</v>
      </c>
      <c r="H16" s="34">
        <f>E16/I16</f>
        <v>75</v>
      </c>
      <c r="I16" s="34">
        <v>12</v>
      </c>
      <c r="J16" s="34">
        <f>D16/I16</f>
        <v>70.5</v>
      </c>
      <c r="K16" s="34">
        <f>IF(D16&lt;600,0,(IF(D16/H16&gt;I16,I16,D16/H16)))</f>
        <v>11.28</v>
      </c>
      <c r="L16" s="33"/>
      <c r="M16" s="32"/>
    </row>
    <row r="17" spans="1:15" ht="10.15" customHeight="1" x14ac:dyDescent="0.25">
      <c r="A17" s="41" t="s">
        <v>8</v>
      </c>
      <c r="B17" s="40"/>
      <c r="C17" s="46">
        <v>204</v>
      </c>
      <c r="D17" s="45">
        <v>820</v>
      </c>
      <c r="E17" s="44">
        <v>900</v>
      </c>
      <c r="F17" s="43">
        <f>D17-E17</f>
        <v>-80</v>
      </c>
      <c r="G17" s="42">
        <f>IF(F17&gt;0,1,D17/E17)</f>
        <v>0.91111111111111109</v>
      </c>
      <c r="H17" s="34">
        <f>E17/I17</f>
        <v>75</v>
      </c>
      <c r="I17" s="34">
        <v>12</v>
      </c>
      <c r="J17" s="34">
        <f>D17/I17</f>
        <v>68.333333333333329</v>
      </c>
      <c r="K17" s="34">
        <f>IF(D17&lt;600,0,(IF(D17/H17&gt;I17,I17,D17/H17)))</f>
        <v>10.933333333333334</v>
      </c>
      <c r="L17" s="33"/>
      <c r="M17" s="32"/>
    </row>
    <row r="18" spans="1:15" ht="10.15" customHeight="1" x14ac:dyDescent="0.25">
      <c r="A18" s="41" t="s">
        <v>8</v>
      </c>
      <c r="B18" s="40"/>
      <c r="C18" s="46">
        <v>205</v>
      </c>
      <c r="D18" s="45">
        <v>857</v>
      </c>
      <c r="E18" s="44">
        <v>900</v>
      </c>
      <c r="F18" s="43">
        <f>D18-E18</f>
        <v>-43</v>
      </c>
      <c r="G18" s="42">
        <f>IF(F18&gt;0,1,D18/E18)</f>
        <v>0.95222222222222219</v>
      </c>
      <c r="H18" s="34">
        <f>E18/I18</f>
        <v>75</v>
      </c>
      <c r="I18" s="34">
        <v>12</v>
      </c>
      <c r="J18" s="34">
        <f>D18/I18</f>
        <v>71.416666666666671</v>
      </c>
      <c r="K18" s="34">
        <f>IF(D18&lt;600,0,(IF(D18/H18&gt;I18,I18,D18/H18)))</f>
        <v>11.426666666666666</v>
      </c>
      <c r="L18" s="33"/>
      <c r="M18" s="32"/>
    </row>
    <row r="19" spans="1:15" ht="10.15" customHeight="1" x14ac:dyDescent="0.25">
      <c r="A19" s="41" t="s">
        <v>8</v>
      </c>
      <c r="B19" s="40"/>
      <c r="C19" s="46">
        <v>208</v>
      </c>
      <c r="D19" s="45">
        <v>793</v>
      </c>
      <c r="E19" s="44">
        <v>900</v>
      </c>
      <c r="F19" s="43">
        <f>D19-E19</f>
        <v>-107</v>
      </c>
      <c r="G19" s="42">
        <f>IF(F19&gt;0,1,D19/E19)</f>
        <v>0.88111111111111107</v>
      </c>
      <c r="H19" s="34">
        <f>E19/I19</f>
        <v>75</v>
      </c>
      <c r="I19" s="34">
        <v>12</v>
      </c>
      <c r="J19" s="34">
        <f>D19/I19</f>
        <v>66.083333333333329</v>
      </c>
      <c r="K19" s="34">
        <f>IF(D19&lt;600,0,(IF(D19/H19&gt;I19,I19,D19/H19)))</f>
        <v>10.573333333333334</v>
      </c>
      <c r="L19" s="33"/>
      <c r="M19" s="32"/>
    </row>
    <row r="20" spans="1:15" ht="10.15" customHeight="1" x14ac:dyDescent="0.25">
      <c r="A20" s="41" t="s">
        <v>8</v>
      </c>
      <c r="B20" s="40"/>
      <c r="C20" s="46">
        <v>209</v>
      </c>
      <c r="D20" s="45">
        <v>779</v>
      </c>
      <c r="E20" s="44">
        <v>900</v>
      </c>
      <c r="F20" s="43">
        <f>D20-E20</f>
        <v>-121</v>
      </c>
      <c r="G20" s="42">
        <f>IF(F20&gt;0,1,D20/E20)</f>
        <v>0.86555555555555552</v>
      </c>
      <c r="H20" s="34">
        <f>E20/I20</f>
        <v>75</v>
      </c>
      <c r="I20" s="34">
        <v>12</v>
      </c>
      <c r="J20" s="34">
        <f>D20/I20</f>
        <v>64.916666666666671</v>
      </c>
      <c r="K20" s="34">
        <f>IF(D20&lt;600,0,(IF(D20/H20&gt;I20,I20,D20/H20)))</f>
        <v>10.386666666666667</v>
      </c>
      <c r="L20" s="33"/>
      <c r="M20" s="32"/>
    </row>
    <row r="21" spans="1:15" ht="10.15" customHeight="1" x14ac:dyDescent="0.25">
      <c r="A21" s="41" t="s">
        <v>8</v>
      </c>
      <c r="B21" s="40"/>
      <c r="C21" s="46">
        <v>210</v>
      </c>
      <c r="D21" s="45">
        <v>7778</v>
      </c>
      <c r="E21" s="44">
        <v>900</v>
      </c>
      <c r="F21" s="43">
        <f>D21-E21</f>
        <v>6878</v>
      </c>
      <c r="G21" s="42">
        <f>IF(F21&gt;0,1,D21/E21)</f>
        <v>1</v>
      </c>
      <c r="H21" s="34">
        <f>E21/I21</f>
        <v>75</v>
      </c>
      <c r="I21" s="34">
        <v>12</v>
      </c>
      <c r="J21" s="34">
        <f>D21/I21</f>
        <v>648.16666666666663</v>
      </c>
      <c r="K21" s="34">
        <f>IF(D21&lt;600,0,(IF(D21/H21&gt;I21,I21,D21/H21)))</f>
        <v>12</v>
      </c>
      <c r="L21" s="33"/>
      <c r="M21" s="32"/>
    </row>
    <row r="22" spans="1:15" ht="10.15" customHeight="1" x14ac:dyDescent="0.25">
      <c r="A22" s="41" t="s">
        <v>8</v>
      </c>
      <c r="B22" s="40"/>
      <c r="C22" s="46">
        <v>211</v>
      </c>
      <c r="D22" s="45">
        <v>7775</v>
      </c>
      <c r="E22" s="44">
        <v>900</v>
      </c>
      <c r="F22" s="43">
        <f>D22-E22</f>
        <v>6875</v>
      </c>
      <c r="G22" s="42">
        <f>IF(F22&gt;0,1,D22/E22)</f>
        <v>1</v>
      </c>
      <c r="H22" s="34">
        <f>E22/I22</f>
        <v>75</v>
      </c>
      <c r="I22" s="34">
        <v>12</v>
      </c>
      <c r="J22" s="34">
        <f>D22/I22</f>
        <v>647.91666666666663</v>
      </c>
      <c r="K22" s="34">
        <f>IF(D22&lt;600,0,(IF(D22/H22&gt;I22,I22,D22/H22)))</f>
        <v>12</v>
      </c>
      <c r="L22" s="33"/>
      <c r="M22" s="32"/>
    </row>
    <row r="23" spans="1:15" ht="10.15" customHeight="1" x14ac:dyDescent="0.25">
      <c r="A23" s="41" t="s">
        <v>8</v>
      </c>
      <c r="B23" s="40"/>
      <c r="C23" s="46">
        <v>212</v>
      </c>
      <c r="D23" s="45">
        <v>789</v>
      </c>
      <c r="E23" s="44">
        <v>900</v>
      </c>
      <c r="F23" s="43">
        <f>D23-E23</f>
        <v>-111</v>
      </c>
      <c r="G23" s="42">
        <f>IF(F23&gt;0,1,D23/E23)</f>
        <v>0.87666666666666671</v>
      </c>
      <c r="H23" s="34">
        <f>E23/I23</f>
        <v>75</v>
      </c>
      <c r="I23" s="34">
        <v>12</v>
      </c>
      <c r="J23" s="34">
        <f>D23/I23</f>
        <v>65.75</v>
      </c>
      <c r="K23" s="34">
        <f>IF(D23&lt;600,0,(IF(D23/H23&gt;I23,I23,D23/H23)))</f>
        <v>10.52</v>
      </c>
      <c r="L23" s="33"/>
      <c r="M23" s="32"/>
    </row>
    <row r="24" spans="1:15" ht="10.15" customHeight="1" x14ac:dyDescent="0.25">
      <c r="A24" s="41" t="s">
        <v>8</v>
      </c>
      <c r="B24" s="40"/>
      <c r="C24" s="46">
        <v>213</v>
      </c>
      <c r="D24" s="45">
        <v>798</v>
      </c>
      <c r="E24" s="44">
        <v>900</v>
      </c>
      <c r="F24" s="43">
        <f>D24-E24</f>
        <v>-102</v>
      </c>
      <c r="G24" s="42">
        <f>IF(F24&gt;0,1,D24/E24)</f>
        <v>0.88666666666666671</v>
      </c>
      <c r="H24" s="34">
        <f>E24/I24</f>
        <v>75</v>
      </c>
      <c r="I24" s="34">
        <v>12</v>
      </c>
      <c r="J24" s="34">
        <f>D24/I24</f>
        <v>66.5</v>
      </c>
      <c r="K24" s="34">
        <f>IF(D24&lt;600,0,(IF(D24/H24&gt;I24,I24,D24/H24)))</f>
        <v>10.64</v>
      </c>
      <c r="L24" s="33"/>
      <c r="M24" s="32"/>
    </row>
    <row r="25" spans="1:15" ht="10.15" customHeight="1" x14ac:dyDescent="0.25">
      <c r="A25" s="41" t="s">
        <v>8</v>
      </c>
      <c r="B25" s="40"/>
      <c r="C25" s="46">
        <v>214</v>
      </c>
      <c r="D25" s="45">
        <v>786</v>
      </c>
      <c r="E25" s="44">
        <v>900</v>
      </c>
      <c r="F25" s="43">
        <f>D25-E25</f>
        <v>-114</v>
      </c>
      <c r="G25" s="42">
        <f>IF(F25&gt;0,1,D25/E25)</f>
        <v>0.87333333333333329</v>
      </c>
      <c r="H25" s="34">
        <f>E25/I25</f>
        <v>75</v>
      </c>
      <c r="I25" s="34">
        <v>12</v>
      </c>
      <c r="J25" s="34">
        <f>D25/I25</f>
        <v>65.5</v>
      </c>
      <c r="K25" s="34">
        <f>IF(D25&lt;600,0,(IF(D25/H25&gt;I25,I25,D25/H25)))</f>
        <v>10.48</v>
      </c>
      <c r="L25" s="33"/>
      <c r="M25" s="32"/>
    </row>
    <row r="26" spans="1:15" ht="10.15" customHeight="1" x14ac:dyDescent="0.25">
      <c r="A26" s="41" t="s">
        <v>8</v>
      </c>
      <c r="B26" s="40"/>
      <c r="C26" s="46">
        <v>215</v>
      </c>
      <c r="D26" s="45">
        <v>849</v>
      </c>
      <c r="E26" s="44">
        <v>900</v>
      </c>
      <c r="F26" s="43">
        <f>D26-E26</f>
        <v>-51</v>
      </c>
      <c r="G26" s="42">
        <f>IF(F26&gt;0,1,D26/E26)</f>
        <v>0.94333333333333336</v>
      </c>
      <c r="H26" s="34">
        <f>E26/I26</f>
        <v>75</v>
      </c>
      <c r="I26" s="34">
        <v>12</v>
      </c>
      <c r="J26" s="34">
        <f>D26/I26</f>
        <v>70.75</v>
      </c>
      <c r="K26" s="34">
        <f>IF(D26&lt;600,0,(IF(D26/H26&gt;I26,I26,D26/H26)))</f>
        <v>11.32</v>
      </c>
      <c r="L26" s="33"/>
      <c r="M26" s="32"/>
    </row>
    <row r="27" spans="1:15" ht="10.15" customHeight="1" x14ac:dyDescent="0.25">
      <c r="A27" s="41" t="s">
        <v>8</v>
      </c>
      <c r="B27" s="40"/>
      <c r="C27" s="46">
        <v>216</v>
      </c>
      <c r="D27" s="45">
        <v>788</v>
      </c>
      <c r="E27" s="44">
        <v>900</v>
      </c>
      <c r="F27" s="43">
        <f>D27-E27</f>
        <v>-112</v>
      </c>
      <c r="G27" s="42">
        <f>IF(F27&gt;0,1,D27/E27)</f>
        <v>0.87555555555555553</v>
      </c>
      <c r="H27" s="34">
        <f>E27/I27</f>
        <v>75</v>
      </c>
      <c r="I27" s="34">
        <v>12</v>
      </c>
      <c r="J27" s="34">
        <f>D27/I27</f>
        <v>65.666666666666671</v>
      </c>
      <c r="K27" s="34">
        <f>IF(D27&lt;600,0,(IF(D27/H27&gt;I27,I27,D27/H27)))</f>
        <v>10.506666666666666</v>
      </c>
      <c r="L27" s="33"/>
      <c r="M27" s="32"/>
    </row>
    <row r="28" spans="1:15" ht="10.15" customHeight="1" x14ac:dyDescent="0.25">
      <c r="A28" s="41" t="s">
        <v>8</v>
      </c>
      <c r="B28" s="40"/>
      <c r="C28" s="46">
        <v>217</v>
      </c>
      <c r="D28" s="45">
        <v>691</v>
      </c>
      <c r="E28" s="44">
        <v>900</v>
      </c>
      <c r="F28" s="43">
        <f>D28-E28</f>
        <v>-209</v>
      </c>
      <c r="G28" s="42">
        <f>IF(F28&gt;0,1,D28/E28)</f>
        <v>0.76777777777777778</v>
      </c>
      <c r="H28" s="34">
        <f>E28/I28</f>
        <v>75</v>
      </c>
      <c r="I28" s="34">
        <v>12</v>
      </c>
      <c r="J28" s="34">
        <f>D28/I28</f>
        <v>57.583333333333336</v>
      </c>
      <c r="K28" s="34">
        <f>IF(D28&lt;600,0,(IF(D28/H28&gt;I28,I28,D28/H28)))</f>
        <v>9.2133333333333329</v>
      </c>
      <c r="L28" s="33"/>
      <c r="M28" s="32"/>
    </row>
    <row r="29" spans="1:15" ht="10.15" customHeight="1" x14ac:dyDescent="0.25">
      <c r="A29" s="41" t="s">
        <v>7</v>
      </c>
      <c r="B29" s="40"/>
      <c r="C29" s="46">
        <v>202</v>
      </c>
      <c r="D29" s="45">
        <v>866</v>
      </c>
      <c r="E29" s="44">
        <v>600</v>
      </c>
      <c r="F29" s="43">
        <f>D29-E29</f>
        <v>266</v>
      </c>
      <c r="G29" s="42">
        <f>IF(F29&gt;0,1,D29/E29)</f>
        <v>1</v>
      </c>
      <c r="H29" s="34">
        <f>E29/I29</f>
        <v>50</v>
      </c>
      <c r="I29" s="34">
        <v>12</v>
      </c>
      <c r="J29" s="34">
        <f>D29/I29</f>
        <v>72.166666666666671</v>
      </c>
      <c r="K29" s="34">
        <f>IF(D29&lt;600,0,(IF(D29/H29&gt;I29,I29,D29/H29)))</f>
        <v>12</v>
      </c>
      <c r="L29" s="33"/>
      <c r="M29" s="32"/>
    </row>
    <row r="30" spans="1:15" ht="10.15" customHeight="1" thickBot="1" x14ac:dyDescent="0.3">
      <c r="A30" s="41" t="s">
        <v>7</v>
      </c>
      <c r="B30" s="40"/>
      <c r="C30" s="39">
        <v>203</v>
      </c>
      <c r="D30" s="38">
        <v>853</v>
      </c>
      <c r="E30" s="37">
        <v>600</v>
      </c>
      <c r="F30" s="36">
        <f>D30-E30</f>
        <v>253</v>
      </c>
      <c r="G30" s="35">
        <f>IF(F30&gt;0,1,D30/E30)</f>
        <v>1</v>
      </c>
      <c r="H30" s="34">
        <f>E30/I30</f>
        <v>50</v>
      </c>
      <c r="I30" s="34">
        <v>12</v>
      </c>
      <c r="J30" s="34">
        <f>D30/I30</f>
        <v>71.083333333333329</v>
      </c>
      <c r="K30" s="34">
        <f>IF(D30&lt;600,0,(IF(D30/H30&gt;I30,I30,D30/H30)))</f>
        <v>12</v>
      </c>
      <c r="L30" s="33"/>
      <c r="M30" s="32"/>
    </row>
    <row r="31" spans="1:15" ht="12.75" customHeight="1" thickBot="1" x14ac:dyDescent="0.3">
      <c r="A31" s="31"/>
      <c r="B31" s="14"/>
      <c r="C31" s="30"/>
      <c r="D31" s="5" t="s">
        <v>6</v>
      </c>
      <c r="E31" s="4"/>
      <c r="F31" s="9"/>
      <c r="G31" s="10">
        <f>AVERAGE(G10:G30)</f>
        <v>0.89216931216931206</v>
      </c>
      <c r="H31" s="29"/>
      <c r="I31" s="28"/>
      <c r="J31" s="27"/>
      <c r="K31" s="26"/>
      <c r="L31" s="25"/>
      <c r="M31" s="24"/>
      <c r="N31" s="17"/>
      <c r="O31" s="23"/>
    </row>
    <row r="32" spans="1:15" ht="12.75" customHeight="1" thickBot="1" x14ac:dyDescent="0.3">
      <c r="A32" s="22"/>
      <c r="B32" s="21"/>
      <c r="C32" s="20"/>
      <c r="D32" s="12" t="s">
        <v>5</v>
      </c>
      <c r="E32" s="11"/>
      <c r="F32" s="11"/>
      <c r="G32" s="19">
        <v>175</v>
      </c>
      <c r="H32" s="5" t="s">
        <v>4</v>
      </c>
      <c r="I32" s="4"/>
      <c r="J32" s="9"/>
      <c r="K32" s="8">
        <f>SUM(K10:K30)</f>
        <v>216.98666666666668</v>
      </c>
      <c r="L32" s="18"/>
      <c r="M32" s="17"/>
      <c r="N32" s="7"/>
      <c r="O32" s="16"/>
    </row>
    <row r="33" spans="1:15" ht="12.75" customHeight="1" thickBot="1" x14ac:dyDescent="0.3">
      <c r="A33" s="15"/>
      <c r="B33" s="14"/>
      <c r="C33" s="13"/>
      <c r="D33" s="12" t="s">
        <v>3</v>
      </c>
      <c r="E33" s="11"/>
      <c r="F33" s="11"/>
      <c r="G33" s="10">
        <f>G32/K33</f>
        <v>0.89611240834050221</v>
      </c>
      <c r="H33" s="5" t="s">
        <v>2</v>
      </c>
      <c r="I33" s="4"/>
      <c r="J33" s="9"/>
      <c r="K33" s="8">
        <f>K32*0.9</f>
        <v>195.28800000000001</v>
      </c>
      <c r="N33" s="7"/>
      <c r="O33" s="6"/>
    </row>
    <row r="34" spans="1:15" ht="15.75" thickBot="1" x14ac:dyDescent="0.3">
      <c r="H34" s="5" t="s">
        <v>1</v>
      </c>
      <c r="I34" s="4"/>
      <c r="J34" s="4"/>
      <c r="K34" s="3">
        <f>COUNTIF(K10:K30, "&gt;0")*21</f>
        <v>420</v>
      </c>
    </row>
    <row r="35" spans="1:15" ht="15.75" thickBot="1" x14ac:dyDescent="0.3">
      <c r="H35" s="5" t="s">
        <v>0</v>
      </c>
      <c r="I35" s="4"/>
      <c r="J35" s="4"/>
      <c r="K35" s="3">
        <f>K34*0.9</f>
        <v>378</v>
      </c>
    </row>
  </sheetData>
  <mergeCells count="23">
    <mergeCell ref="H34:J34"/>
    <mergeCell ref="H35:J35"/>
    <mergeCell ref="A6:A7"/>
    <mergeCell ref="B6:B7"/>
    <mergeCell ref="C6:C7"/>
    <mergeCell ref="D6:G6"/>
    <mergeCell ref="D31:F31"/>
    <mergeCell ref="H6:K6"/>
    <mergeCell ref="B11:B31"/>
    <mergeCell ref="A32:B33"/>
    <mergeCell ref="A1:B1"/>
    <mergeCell ref="C1:I1"/>
    <mergeCell ref="J1:O1"/>
    <mergeCell ref="A2:B2"/>
    <mergeCell ref="A3:B3"/>
    <mergeCell ref="N32:N33"/>
    <mergeCell ref="D32:F32"/>
    <mergeCell ref="D33:F33"/>
    <mergeCell ref="H32:J32"/>
    <mergeCell ref="H33:J33"/>
    <mergeCell ref="L6:L7"/>
    <mergeCell ref="M6:M7"/>
    <mergeCell ref="C8:M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Capacity-FQI_SE</vt:lpstr>
      <vt:lpstr>'Capacity-FQI_SE'!Print_Area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2013-03-11T17:13:58Z</dcterms:created>
  <dcterms:modified xsi:type="dcterms:W3CDTF">2013-03-11T17:14:44Z</dcterms:modified>
</cp:coreProperties>
</file>