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9-12" sheetId="1" r:id="rId2"/>
  </sheets>
  <externalReferences>
    <externalReference r:id="rId3"/>
    <externalReference r:id="rId4"/>
  </externalReferences>
  <definedNames>
    <definedName name="_xlnm.Print_Area" localSheetId="1">'Capacity-FQI_9-12'!$A$1:$O$87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10" i="2"/>
  <c r="C8" i="2"/>
  <c r="C4" i="2"/>
  <c r="C2" i="2"/>
  <c r="C1" i="2"/>
  <c r="C1" i="1"/>
  <c r="C2" i="1"/>
  <c r="C3" i="1"/>
  <c r="F10" i="1"/>
  <c r="G10" i="1"/>
  <c r="H10" i="1"/>
  <c r="K10" i="1" s="1"/>
  <c r="J10" i="1"/>
  <c r="F11" i="1"/>
  <c r="G11" i="1"/>
  <c r="H11" i="1"/>
  <c r="J11" i="1"/>
  <c r="K11" i="1"/>
  <c r="F12" i="1"/>
  <c r="G12" i="1"/>
  <c r="H12" i="1"/>
  <c r="K12" i="1" s="1"/>
  <c r="J12" i="1"/>
  <c r="F13" i="1"/>
  <c r="G13" i="1" s="1"/>
  <c r="H13" i="1"/>
  <c r="J13" i="1"/>
  <c r="K13" i="1"/>
  <c r="F14" i="1"/>
  <c r="G14" i="1" s="1"/>
  <c r="H14" i="1"/>
  <c r="K14" i="1" s="1"/>
  <c r="J14" i="1"/>
  <c r="F15" i="1"/>
  <c r="G15" i="1"/>
  <c r="H15" i="1"/>
  <c r="K15" i="1" s="1"/>
  <c r="J15" i="1"/>
  <c r="F16" i="1"/>
  <c r="G16" i="1"/>
  <c r="H16" i="1"/>
  <c r="J16" i="1"/>
  <c r="K16" i="1"/>
  <c r="F17" i="1"/>
  <c r="G17" i="1" s="1"/>
  <c r="H17" i="1"/>
  <c r="J17" i="1"/>
  <c r="K17" i="1"/>
  <c r="F18" i="1"/>
  <c r="G18" i="1"/>
  <c r="H18" i="1"/>
  <c r="K18" i="1" s="1"/>
  <c r="J18" i="1"/>
  <c r="F19" i="1"/>
  <c r="G19" i="1"/>
  <c r="H19" i="1"/>
  <c r="J19" i="1"/>
  <c r="K19" i="1"/>
  <c r="F20" i="1"/>
  <c r="G20" i="1"/>
  <c r="H20" i="1"/>
  <c r="K20" i="1" s="1"/>
  <c r="J20" i="1"/>
  <c r="F21" i="1"/>
  <c r="G21" i="1" s="1"/>
  <c r="H21" i="1"/>
  <c r="J21" i="1"/>
  <c r="K21" i="1"/>
  <c r="F22" i="1"/>
  <c r="G22" i="1" s="1"/>
  <c r="H22" i="1"/>
  <c r="K22" i="1" s="1"/>
  <c r="J22" i="1"/>
  <c r="F23" i="1"/>
  <c r="G23" i="1"/>
  <c r="H23" i="1"/>
  <c r="K23" i="1" s="1"/>
  <c r="J23" i="1"/>
  <c r="F24" i="1"/>
  <c r="G24" i="1"/>
  <c r="H24" i="1"/>
  <c r="J24" i="1"/>
  <c r="F25" i="1"/>
  <c r="G25" i="1"/>
  <c r="H25" i="1"/>
  <c r="K25" i="1" s="1"/>
  <c r="J25" i="1"/>
  <c r="F26" i="1"/>
  <c r="G26" i="1" s="1"/>
  <c r="H26" i="1"/>
  <c r="J26" i="1"/>
  <c r="K26" i="1"/>
  <c r="F27" i="1"/>
  <c r="G27" i="1" s="1"/>
  <c r="H27" i="1"/>
  <c r="J27" i="1"/>
  <c r="F28" i="1"/>
  <c r="G28" i="1"/>
  <c r="H28" i="1"/>
  <c r="K28" i="1" s="1"/>
  <c r="J28" i="1"/>
  <c r="F29" i="1"/>
  <c r="G29" i="1"/>
  <c r="H29" i="1"/>
  <c r="J29" i="1"/>
  <c r="K29" i="1"/>
  <c r="F30" i="1"/>
  <c r="G30" i="1"/>
  <c r="H30" i="1"/>
  <c r="K30" i="1" s="1"/>
  <c r="J30" i="1"/>
  <c r="F31" i="1"/>
  <c r="G31" i="1" s="1"/>
  <c r="H31" i="1"/>
  <c r="J31" i="1"/>
  <c r="K31" i="1"/>
  <c r="F32" i="1"/>
  <c r="G32" i="1" s="1"/>
  <c r="H32" i="1"/>
  <c r="K32" i="1" s="1"/>
  <c r="J32" i="1"/>
  <c r="F33" i="1"/>
  <c r="G33" i="1"/>
  <c r="H33" i="1"/>
  <c r="J33" i="1"/>
  <c r="F34" i="1"/>
  <c r="G34" i="1"/>
  <c r="H34" i="1"/>
  <c r="J34" i="1"/>
  <c r="F35" i="1"/>
  <c r="G35" i="1"/>
  <c r="H35" i="1"/>
  <c r="K35" i="1" s="1"/>
  <c r="J35" i="1"/>
  <c r="F36" i="1"/>
  <c r="G36" i="1"/>
  <c r="H36" i="1"/>
  <c r="J36" i="1"/>
  <c r="K36" i="1"/>
  <c r="F37" i="1"/>
  <c r="G37" i="1" s="1"/>
  <c r="H37" i="1"/>
  <c r="J37" i="1"/>
  <c r="F38" i="1"/>
  <c r="G38" i="1" s="1"/>
  <c r="H38" i="1"/>
  <c r="J38" i="1"/>
  <c r="K38" i="1"/>
  <c r="F39" i="1"/>
  <c r="G39" i="1" s="1"/>
  <c r="H39" i="1"/>
  <c r="K39" i="1" s="1"/>
  <c r="J39" i="1"/>
  <c r="F40" i="1"/>
  <c r="G40" i="1"/>
  <c r="H40" i="1"/>
  <c r="J40" i="1"/>
  <c r="F41" i="1"/>
  <c r="G41" i="1"/>
  <c r="H41" i="1"/>
  <c r="J41" i="1"/>
  <c r="K41" i="1"/>
  <c r="F42" i="1"/>
  <c r="G42" i="1"/>
  <c r="H42" i="1"/>
  <c r="J42" i="1"/>
  <c r="F43" i="1"/>
  <c r="G43" i="1"/>
  <c r="H43" i="1"/>
  <c r="J43" i="1"/>
  <c r="K43" i="1"/>
  <c r="F44" i="1"/>
  <c r="G44" i="1" s="1"/>
  <c r="H44" i="1"/>
  <c r="J44" i="1"/>
  <c r="K44" i="1"/>
  <c r="F45" i="1"/>
  <c r="G45" i="1"/>
  <c r="H45" i="1"/>
  <c r="K45" i="1" s="1"/>
  <c r="J45" i="1"/>
  <c r="F46" i="1"/>
  <c r="G46" i="1"/>
  <c r="H46" i="1"/>
  <c r="J46" i="1"/>
  <c r="K46" i="1"/>
  <c r="F47" i="1"/>
  <c r="G47" i="1"/>
  <c r="H47" i="1"/>
  <c r="J47" i="1"/>
  <c r="K47" i="1"/>
  <c r="F48" i="1"/>
  <c r="G48" i="1" s="1"/>
  <c r="H48" i="1"/>
  <c r="J48" i="1"/>
  <c r="K48" i="1"/>
  <c r="F49" i="1"/>
  <c r="G49" i="1" s="1"/>
  <c r="H49" i="1"/>
  <c r="K49" i="1" s="1"/>
  <c r="J49" i="1"/>
  <c r="F50" i="1"/>
  <c r="G50" i="1"/>
  <c r="H50" i="1"/>
  <c r="K50" i="1" s="1"/>
  <c r="J50" i="1"/>
  <c r="F51" i="1"/>
  <c r="G51" i="1"/>
  <c r="H51" i="1"/>
  <c r="J51" i="1"/>
  <c r="F52" i="1"/>
  <c r="G52" i="1"/>
  <c r="H52" i="1"/>
  <c r="J52" i="1"/>
  <c r="K52" i="1"/>
  <c r="F53" i="1"/>
  <c r="G53" i="1" s="1"/>
  <c r="H53" i="1"/>
  <c r="J53" i="1"/>
  <c r="K53" i="1"/>
  <c r="F54" i="1"/>
  <c r="G54" i="1" s="1"/>
  <c r="H54" i="1"/>
  <c r="J54" i="1"/>
  <c r="F55" i="1"/>
  <c r="G55" i="1"/>
  <c r="H55" i="1"/>
  <c r="K55" i="1" s="1"/>
  <c r="J55" i="1"/>
  <c r="F56" i="1"/>
  <c r="G56" i="1"/>
  <c r="H56" i="1"/>
  <c r="J56" i="1"/>
  <c r="F57" i="1"/>
  <c r="G57" i="1"/>
  <c r="H57" i="1"/>
  <c r="K57" i="1" s="1"/>
  <c r="J57" i="1"/>
  <c r="F58" i="1"/>
  <c r="G58" i="1"/>
  <c r="H58" i="1"/>
  <c r="J58" i="1"/>
  <c r="F59" i="1"/>
  <c r="G59" i="1"/>
  <c r="H59" i="1"/>
  <c r="J59" i="1"/>
  <c r="K59" i="1"/>
  <c r="F60" i="1"/>
  <c r="G60" i="1" s="1"/>
  <c r="H60" i="1"/>
  <c r="J60" i="1"/>
  <c r="K60" i="1"/>
  <c r="F61" i="1"/>
  <c r="G61" i="1" s="1"/>
  <c r="H61" i="1"/>
  <c r="K61" i="1" s="1"/>
  <c r="J61" i="1"/>
  <c r="F62" i="1"/>
  <c r="G62" i="1"/>
  <c r="H62" i="1"/>
  <c r="J62" i="1"/>
  <c r="F63" i="1"/>
  <c r="G63" i="1"/>
  <c r="H63" i="1"/>
  <c r="J63" i="1"/>
  <c r="K63" i="1"/>
  <c r="F64" i="1"/>
  <c r="G64" i="1"/>
  <c r="H64" i="1"/>
  <c r="J64" i="1"/>
  <c r="F65" i="1"/>
  <c r="G65" i="1"/>
  <c r="H65" i="1"/>
  <c r="J65" i="1"/>
  <c r="F66" i="1"/>
  <c r="G66" i="1"/>
  <c r="H66" i="1"/>
  <c r="J66" i="1"/>
  <c r="F67" i="1"/>
  <c r="G67" i="1"/>
  <c r="H67" i="1"/>
  <c r="J67" i="1"/>
  <c r="K67" i="1"/>
  <c r="F68" i="1"/>
  <c r="G68" i="1" s="1"/>
  <c r="H68" i="1"/>
  <c r="J68" i="1"/>
  <c r="K68" i="1"/>
  <c r="F69" i="1"/>
  <c r="G69" i="1"/>
  <c r="H69" i="1"/>
  <c r="K69" i="1" s="1"/>
  <c r="J69" i="1"/>
  <c r="F70" i="1"/>
  <c r="G70" i="1"/>
  <c r="H70" i="1"/>
  <c r="J70" i="1"/>
  <c r="K70" i="1"/>
  <c r="F71" i="1"/>
  <c r="G71" i="1"/>
  <c r="H71" i="1"/>
  <c r="J71" i="1"/>
  <c r="K71" i="1"/>
  <c r="F72" i="1"/>
  <c r="G72" i="1" s="1"/>
  <c r="H72" i="1"/>
  <c r="J72" i="1"/>
  <c r="K72" i="1"/>
  <c r="F73" i="1"/>
  <c r="G73" i="1" s="1"/>
  <c r="H73" i="1"/>
  <c r="K73" i="1" s="1"/>
  <c r="J73" i="1"/>
  <c r="F74" i="1"/>
  <c r="G74" i="1"/>
  <c r="H74" i="1"/>
  <c r="K74" i="1" s="1"/>
  <c r="J74" i="1"/>
  <c r="F75" i="1"/>
  <c r="G75" i="1"/>
  <c r="H75" i="1"/>
  <c r="J75" i="1"/>
  <c r="F76" i="1"/>
  <c r="G76" i="1"/>
  <c r="H76" i="1"/>
  <c r="J76" i="1"/>
  <c r="K76" i="1"/>
  <c r="F77" i="1"/>
  <c r="G77" i="1" s="1"/>
  <c r="H77" i="1"/>
  <c r="J77" i="1"/>
  <c r="K77" i="1"/>
  <c r="F78" i="1"/>
  <c r="G78" i="1" s="1"/>
  <c r="H78" i="1"/>
  <c r="K78" i="1" s="1"/>
  <c r="J78" i="1"/>
  <c r="F79" i="1"/>
  <c r="G79" i="1"/>
  <c r="H79" i="1"/>
  <c r="K79" i="1" s="1"/>
  <c r="J79" i="1"/>
  <c r="F80" i="1"/>
  <c r="G80" i="1"/>
  <c r="H80" i="1"/>
  <c r="J80" i="1"/>
  <c r="K80" i="1"/>
  <c r="F81" i="1"/>
  <c r="G81" i="1" s="1"/>
  <c r="H81" i="1"/>
  <c r="J81" i="1"/>
  <c r="K81" i="1"/>
  <c r="F82" i="1"/>
  <c r="G82" i="1"/>
  <c r="H82" i="1"/>
  <c r="J82" i="1"/>
  <c r="F83" i="1"/>
  <c r="G83" i="1" s="1"/>
  <c r="H83" i="1"/>
  <c r="K83" i="1" s="1"/>
  <c r="J83" i="1"/>
  <c r="F84" i="1"/>
  <c r="G84" i="1"/>
  <c r="H84" i="1"/>
  <c r="K84" i="1" s="1"/>
  <c r="J84" i="1"/>
  <c r="K86" i="1" l="1"/>
  <c r="K87" i="1" s="1"/>
  <c r="G87" i="1" s="1"/>
  <c r="K88" i="1"/>
  <c r="K89" i="1" s="1"/>
  <c r="G85" i="1"/>
</calcChain>
</file>

<file path=xl/sharedStrings.xml><?xml version="1.0" encoding="utf-8"?>
<sst xmlns="http://schemas.openxmlformats.org/spreadsheetml/2006/main" count="135" uniqueCount="54">
  <si>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</si>
  <si>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</si>
  <si>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</si>
  <si>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</si>
  <si>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</si>
  <si>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</si>
  <si>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</si>
  <si>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414-C</t>
  </si>
  <si>
    <t>General Classroom (Grades 9-12)</t>
  </si>
  <si>
    <t>403C</t>
  </si>
  <si>
    <t>312B</t>
  </si>
  <si>
    <t>312A</t>
  </si>
  <si>
    <t>281B</t>
  </si>
  <si>
    <t>281A</t>
  </si>
  <si>
    <t>220B</t>
  </si>
  <si>
    <t>220A</t>
  </si>
  <si>
    <t>214A</t>
  </si>
  <si>
    <t>207B</t>
  </si>
  <si>
    <t>207A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</si>
  <si>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</si>
  <si>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</si>
  <si>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</si>
  <si>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</si>
  <si>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</si>
  <si>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</si>
  <si>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</si>
  <si>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</si>
  <si>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</si>
  <si>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</si>
  <si>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</si>
  <si>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</si>
  <si>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</si>
  <si>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</si>
  <si>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</si>
  <si>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</si>
  <si>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</si>
  <si>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</si>
  <si>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</si>
  <si>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</si>
  <si>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</si>
  <si>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+ 5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</si>
  <si>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</si>
  <si>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</si>
  <si>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</si>
  <si>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</si>
  <si>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</si>
  <si>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</si>
  <si>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</si>
  <si>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 xml:space="preserve">Adjusted 2012 Capacity 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</si>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</sst>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9" fontId="8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3" xfId="4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0" xfId="4" applyFont="1" applyBorder="1" applyAlignment="1">
      <alignment horizontal="right" vertical="center"/>
    </xf>
    <xf numFmtId="0" fontId="2" fillId="0" borderId="11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12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11" xfId="4" applyBorder="1" applyAlignment="1">
      <alignment horizontal="center" vertical="center"/>
    </xf>
    <xf numFmtId="0" fontId="2" fillId="0" borderId="13" xfId="4" applyBorder="1" applyAlignment="1">
      <alignment horizontal="left" vertical="center"/>
    </xf>
    <xf numFmtId="0" fontId="2" fillId="0" borderId="14" xfId="4" applyBorder="1" applyAlignment="1">
      <alignment horizontal="left" vertical="center"/>
    </xf>
    <xf numFmtId="0" fontId="7" fillId="0" borderId="0" xfId="4" applyFont="1" applyBorder="1" applyAlignment="1">
      <alignment horizontal="left" vertical="top"/>
    </xf>
    <xf numFmtId="2" fontId="7" fillId="0" borderId="15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5" xfId="4" applyNumberFormat="1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2" fillId="0" borderId="17" xfId="4" applyBorder="1" applyAlignment="1">
      <alignment vertical="center"/>
    </xf>
    <xf numFmtId="0" fontId="7" fillId="0" borderId="15" xfId="4" applyFont="1" applyBorder="1" applyAlignment="1">
      <alignment horizontal="left" vertical="center"/>
    </xf>
    <xf numFmtId="0" fontId="2" fillId="0" borderId="18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2" fontId="7" fillId="0" borderId="18" xfId="4" applyNumberFormat="1" applyFont="1" applyBorder="1" applyAlignment="1">
      <alignment horizontal="right" vertical="center"/>
    </xf>
    <xf numFmtId="9" fontId="7" fillId="0" borderId="20" xfId="3" applyFont="1" applyBorder="1" applyAlignment="1">
      <alignment horizontal="right" vertical="center"/>
    </xf>
    <xf numFmtId="164" fontId="7" fillId="0" borderId="20" xfId="4" applyNumberFormat="1" applyFont="1" applyBorder="1" applyAlignment="1">
      <alignment horizontal="right" vertical="center"/>
    </xf>
    <xf numFmtId="1" fontId="7" fillId="0" borderId="20" xfId="4" applyNumberFormat="1" applyFont="1" applyBorder="1" applyAlignment="1">
      <alignment horizontal="right" vertical="center"/>
    </xf>
    <xf numFmtId="0" fontId="9" fillId="0" borderId="20" xfId="5" applyFont="1" applyBorder="1" applyAlignment="1">
      <alignment vertical="center"/>
    </xf>
    <xf numFmtId="0" fontId="9" fillId="0" borderId="21" xfId="5" applyFont="1" applyBorder="1" applyAlignment="1">
      <alignment horizontal="center" vertical="center"/>
    </xf>
    <xf numFmtId="0" fontId="2" fillId="0" borderId="19" xfId="4" applyBorder="1" applyAlignment="1">
      <alignment horizontal="left" vertical="center"/>
    </xf>
    <xf numFmtId="0" fontId="9" fillId="0" borderId="18" xfId="5" applyFont="1" applyBorder="1" applyAlignment="1">
      <alignment vertical="center"/>
    </xf>
    <xf numFmtId="9" fontId="7" fillId="0" borderId="18" xfId="3" applyFont="1" applyBorder="1" applyAlignment="1">
      <alignment horizontal="right" vertical="center"/>
    </xf>
    <xf numFmtId="164" fontId="7" fillId="0" borderId="18" xfId="4" applyNumberFormat="1" applyFont="1" applyBorder="1" applyAlignment="1">
      <alignment horizontal="right" vertical="center"/>
    </xf>
    <xf numFmtId="1" fontId="7" fillId="0" borderId="18" xfId="4" applyNumberFormat="1" applyFont="1" applyBorder="1" applyAlignment="1">
      <alignment horizontal="right" vertical="center"/>
    </xf>
    <xf numFmtId="0" fontId="9" fillId="0" borderId="18" xfId="5" applyFont="1" applyBorder="1" applyAlignment="1">
      <alignment horizontal="center" vertical="center"/>
    </xf>
    <xf numFmtId="0" fontId="7" fillId="0" borderId="18" xfId="4" applyFont="1" applyBorder="1" applyAlignment="1">
      <alignment horizontal="left" vertical="top"/>
    </xf>
    <xf numFmtId="0" fontId="2" fillId="0" borderId="19" xfId="4" applyBorder="1" applyAlignment="1">
      <alignment horizontal="left" vertical="center"/>
    </xf>
    <xf numFmtId="0" fontId="2" fillId="0" borderId="22" xfId="4" applyBorder="1" applyAlignment="1">
      <alignment horizontal="left" vertical="top"/>
    </xf>
    <xf numFmtId="0" fontId="2" fillId="0" borderId="18" xfId="4" applyBorder="1" applyAlignment="1">
      <alignment horizontal="right" vertical="top"/>
    </xf>
    <xf numFmtId="0" fontId="2" fillId="0" borderId="19" xfId="4" applyBorder="1" applyAlignment="1">
      <alignment horizontal="right" vertical="top"/>
    </xf>
    <xf numFmtId="0" fontId="2" fillId="0" borderId="18" xfId="4" applyBorder="1" applyAlignment="1">
      <alignment horizontal="right" vertical="center"/>
    </xf>
    <xf numFmtId="0" fontId="2" fillId="0" borderId="23" xfId="4" applyBorder="1" applyAlignment="1">
      <alignment horizontal="right" vertical="center"/>
    </xf>
    <xf numFmtId="0" fontId="2" fillId="0" borderId="18" xfId="4" applyBorder="1" applyAlignment="1">
      <alignment horizontal="left" vertical="center"/>
    </xf>
    <xf numFmtId="0" fontId="2" fillId="0" borderId="18" xfId="4" applyBorder="1" applyAlignment="1">
      <alignment horizontal="center" vertical="center"/>
    </xf>
    <xf numFmtId="0" fontId="5" fillId="0" borderId="18" xfId="4" applyFont="1" applyBorder="1" applyAlignment="1">
      <alignment horizontal="left" vertical="center"/>
    </xf>
    <xf numFmtId="0" fontId="2" fillId="0" borderId="24" xfId="4" applyBorder="1" applyAlignment="1">
      <alignment horizontal="left" vertical="top"/>
    </xf>
    <xf numFmtId="0" fontId="2" fillId="0" borderId="22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4" xfId="4" applyBorder="1" applyAlignment="1">
      <alignment horizontal="left" vertical="top"/>
    </xf>
    <xf numFmtId="0" fontId="7" fillId="0" borderId="18" xfId="4" applyFont="1" applyBorder="1" applyAlignment="1">
      <alignment horizontal="left" vertical="top" wrapText="1"/>
    </xf>
    <xf numFmtId="0" fontId="2" fillId="0" borderId="19" xfId="4" applyBorder="1" applyAlignment="1">
      <alignment horizontal="left" vertical="top" wrapText="1"/>
    </xf>
    <xf numFmtId="0" fontId="7" fillId="0" borderId="18" xfId="4" applyFont="1" applyBorder="1" applyAlignment="1">
      <alignment horizontal="right" vertical="top" wrapText="1"/>
    </xf>
    <xf numFmtId="0" fontId="7" fillId="0" borderId="24" xfId="4" applyFont="1" applyBorder="1" applyAlignment="1">
      <alignment horizontal="right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3" fillId="0" borderId="24" xfId="4" applyFont="1" applyBorder="1" applyAlignment="1">
      <alignment horizontal="center" vertical="top" wrapText="1"/>
    </xf>
    <xf numFmtId="0" fontId="3" fillId="0" borderId="24" xfId="4" applyFont="1" applyBorder="1" applyAlignment="1">
      <alignment horizontal="left" vertical="top" wrapText="1"/>
    </xf>
    <xf numFmtId="0" fontId="3" fillId="0" borderId="18" xfId="4" applyFont="1" applyBorder="1" applyAlignment="1">
      <alignment horizontal="left" vertical="top" wrapText="1"/>
    </xf>
    <xf numFmtId="0" fontId="8" fillId="0" borderId="0" xfId="5"/>
    <xf numFmtId="165" fontId="8" fillId="0" borderId="0" xfId="1" applyNumberFormat="1" applyFont="1" applyAlignment="1">
      <alignment horizontal="left" wrapText="1"/>
    </xf>
    <xf numFmtId="165" fontId="8" fillId="0" borderId="0" xfId="1" applyNumberFormat="1" applyFont="1" applyBorder="1" applyAlignment="1">
      <alignment horizontal="left" wrapText="1"/>
    </xf>
    <xf numFmtId="1" fontId="8" fillId="0" borderId="0" xfId="1" applyNumberFormat="1" applyFont="1" applyAlignment="1">
      <alignment horizontal="center" vertical="top" wrapText="1"/>
    </xf>
    <xf numFmtId="0" fontId="11" fillId="0" borderId="0" xfId="5" applyFont="1" applyAlignment="1">
      <alignment horizontal="right"/>
    </xf>
    <xf numFmtId="0" fontId="8" fillId="0" borderId="0" xfId="1" applyNumberFormat="1" applyFont="1" applyAlignment="1">
      <alignment horizontal="center" vertical="top" wrapText="1"/>
    </xf>
    <xf numFmtId="9" fontId="0" fillId="0" borderId="0" xfId="6" applyFont="1"/>
    <xf numFmtId="0" fontId="8" fillId="0" borderId="0" xfId="5" applyAlignment="1">
      <alignment horizontal="left" wrapText="1"/>
    </xf>
    <xf numFmtId="0" fontId="12" fillId="0" borderId="0" xfId="5" applyFont="1" applyAlignment="1">
      <alignment horizontal="left"/>
    </xf>
    <xf numFmtId="0" fontId="13" fillId="0" borderId="0" xfId="5" applyFont="1" applyAlignment="1">
      <alignment horizontal="left" wrapText="1"/>
    </xf>
    <xf numFmtId="0" fontId="14" fillId="0" borderId="0" xfId="5" applyFont="1" applyAlignment="1">
      <alignment horizontal="right"/>
    </xf>
    <xf numFmtId="0" fontId="15" fillId="0" borderId="0" xfId="5" applyFont="1" applyAlignment="1">
      <alignment horizontal="right"/>
    </xf>
    <xf numFmtId="165" fontId="8" fillId="0" borderId="0" xfId="1" applyNumberFormat="1" applyFont="1" applyAlignment="1">
      <alignment horizontal="right" vertical="top" wrapText="1"/>
    </xf>
    <xf numFmtId="0" fontId="8" fillId="0" borderId="0" xfId="1" applyNumberFormat="1" applyFont="1" applyAlignment="1">
      <alignment horizontal="right" vertical="top" wrapText="1"/>
    </xf>
    <xf numFmtId="1" fontId="8" fillId="0" borderId="0" xfId="1" applyNumberFormat="1" applyFont="1" applyAlignment="1">
      <alignment horizontal="right" vertical="top" wrapText="1"/>
    </xf>
    <xf numFmtId="0" fontId="11" fillId="0" borderId="0" xfId="5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26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26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26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26" xfId="3" applyFont="1" applyBorder="1" applyAlignment="1">
      <alignment horizontal="right"/>
    </xf>
    <xf numFmtId="0" fontId="17" fillId="0" borderId="26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st%20Side%20High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st%20Side%20High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East Side High</v>
          </cell>
        </row>
        <row r="2">
          <cell r="C2">
            <v>303421</v>
          </cell>
        </row>
        <row r="5">
          <cell r="C5">
            <v>101</v>
          </cell>
        </row>
        <row r="65">
          <cell r="H65">
            <v>68269725</v>
          </cell>
          <cell r="P65">
            <v>32758517.970027067</v>
          </cell>
          <cell r="Q65">
            <v>0.47983960635592227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86">
          <cell r="G86">
            <v>0.85719111111111113</v>
          </cell>
        </row>
        <row r="97">
          <cell r="G97">
            <v>0.93368309110244596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73" customFormat="1" ht="20.25" customHeight="1" x14ac:dyDescent="0.3">
      <c r="A1" s="83" t="s">
        <v>37</v>
      </c>
      <c r="B1" s="83"/>
      <c r="C1" s="82" t="str">
        <f>'[1]Uniformat FCI'!C1:G1</f>
        <v>East Side High</v>
      </c>
      <c r="D1" s="82"/>
      <c r="E1" s="82"/>
      <c r="F1" s="84" t="s">
        <v>38</v>
      </c>
      <c r="G1" s="84"/>
      <c r="H1" s="84"/>
      <c r="I1" s="84"/>
      <c r="J1" s="84"/>
      <c r="K1" s="84"/>
      <c r="L1" s="84"/>
      <c r="M1" s="80"/>
      <c r="N1" s="80"/>
      <c r="O1" s="80"/>
      <c r="P1" s="79"/>
    </row>
    <row r="2" spans="1:16" s="73" customFormat="1" ht="15" customHeight="1" x14ac:dyDescent="0.25">
      <c r="A2" s="77" t="s">
        <v>35</v>
      </c>
      <c r="B2" s="77"/>
      <c r="C2" s="85">
        <f>'[1]Uniformat FCI'!C2</f>
        <v>303421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s="73" customFormat="1" ht="15" customHeight="1" x14ac:dyDescent="0.25">
      <c r="A3" s="77" t="s">
        <v>39</v>
      </c>
      <c r="B3" s="77"/>
      <c r="C3" s="86" t="s">
        <v>40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1:16" s="73" customFormat="1" ht="15" customHeight="1" x14ac:dyDescent="0.25">
      <c r="A4" s="77" t="s">
        <v>34</v>
      </c>
      <c r="B4" s="77"/>
      <c r="C4" s="87">
        <f>'[1]Uniformat FCI'!C5</f>
        <v>101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</row>
    <row r="5" spans="1:16" s="73" customFormat="1" ht="15" customHeight="1" x14ac:dyDescent="0.25">
      <c r="A5" s="88"/>
      <c r="B5" s="88"/>
      <c r="C5" s="76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</row>
    <row r="6" spans="1:16" s="73" customFormat="1" ht="15" customHeight="1" x14ac:dyDescent="0.25">
      <c r="A6" s="88" t="s">
        <v>41</v>
      </c>
      <c r="B6" s="88"/>
      <c r="C6" s="76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</row>
    <row r="7" spans="1:16" ht="7.5" customHeight="1" x14ac:dyDescent="0.25">
      <c r="A7" s="89"/>
      <c r="B7" s="89"/>
      <c r="C7" s="89"/>
    </row>
    <row r="8" spans="1:16" x14ac:dyDescent="0.25">
      <c r="A8" s="90" t="s">
        <v>42</v>
      </c>
      <c r="B8" s="89"/>
      <c r="C8" s="91">
        <f>'[1]Uniformat FCI'!Q65</f>
        <v>0.47983960635592227</v>
      </c>
    </row>
    <row r="9" spans="1:16" ht="3.75" customHeight="1" x14ac:dyDescent="0.25">
      <c r="A9" s="89"/>
      <c r="B9" s="89"/>
      <c r="C9" s="92"/>
    </row>
    <row r="10" spans="1:16" x14ac:dyDescent="0.25">
      <c r="A10" s="90" t="s">
        <v>43</v>
      </c>
      <c r="B10" s="89"/>
      <c r="C10" s="91" t="str">
        <f>IF(C8&lt;=5%,"VERY GOOD",IF(AND(C8&lt;=20%,C8&gt;=6%),"GOOD",IF(AND(C8&lt;=35%,C8&gt;=21%),"FAIR",IF(AND(C8&lt;=50%,C8&gt;=36%),"POOR",IF(C8&gt;50%,"VERY POOR",0)))))</f>
        <v>POOR</v>
      </c>
    </row>
    <row r="11" spans="1:16" ht="3.75" customHeight="1" x14ac:dyDescent="0.25">
      <c r="A11" s="89"/>
      <c r="B11" s="89"/>
      <c r="C11" s="92"/>
    </row>
    <row r="12" spans="1:16" x14ac:dyDescent="0.25">
      <c r="A12" s="90" t="s">
        <v>44</v>
      </c>
      <c r="B12" s="89"/>
      <c r="C12" s="93">
        <f>'[1]Uniformat FCI'!P65</f>
        <v>32758517.970027067</v>
      </c>
    </row>
    <row r="13" spans="1:16" ht="3.75" customHeight="1" x14ac:dyDescent="0.25">
      <c r="A13" s="90"/>
      <c r="B13" s="89"/>
      <c r="C13" s="92"/>
    </row>
    <row r="14" spans="1:16" x14ac:dyDescent="0.25">
      <c r="A14" s="90" t="s">
        <v>45</v>
      </c>
      <c r="B14" s="89"/>
      <c r="C14" s="93">
        <f>'[1]Uniformat FCI'!H65</f>
        <v>68269725</v>
      </c>
    </row>
    <row r="15" spans="1:16" ht="3.75" customHeight="1" x14ac:dyDescent="0.25">
      <c r="A15" s="89"/>
      <c r="B15" s="89"/>
      <c r="C15" s="94"/>
    </row>
    <row r="16" spans="1:16" x14ac:dyDescent="0.25">
      <c r="A16" s="90"/>
      <c r="B16" s="89"/>
      <c r="C16" s="94"/>
    </row>
    <row r="17" spans="1:3" ht="15" customHeight="1" x14ac:dyDescent="0.25">
      <c r="A17" s="95" t="s">
        <v>46</v>
      </c>
      <c r="B17" s="89"/>
      <c r="C17" s="94"/>
    </row>
    <row r="18" spans="1:3" ht="7.5" customHeight="1" x14ac:dyDescent="0.25">
      <c r="A18" s="89"/>
      <c r="B18" s="89"/>
      <c r="C18" s="96"/>
    </row>
    <row r="19" spans="1:3" x14ac:dyDescent="0.25">
      <c r="A19" s="90" t="s">
        <v>5</v>
      </c>
      <c r="B19" s="89"/>
      <c r="C19" s="97">
        <v>1467</v>
      </c>
    </row>
    <row r="20" spans="1:3" ht="3.75" customHeight="1" x14ac:dyDescent="0.25">
      <c r="A20" s="89"/>
      <c r="B20" s="89"/>
      <c r="C20" s="94"/>
    </row>
    <row r="21" spans="1:3" x14ac:dyDescent="0.25">
      <c r="A21" s="90" t="s">
        <v>47</v>
      </c>
      <c r="B21" s="89"/>
      <c r="C21" s="97">
        <v>1165</v>
      </c>
    </row>
    <row r="22" spans="1:3" ht="3.75" customHeight="1" x14ac:dyDescent="0.25">
      <c r="A22" s="90"/>
      <c r="B22" s="89"/>
      <c r="C22" s="98"/>
    </row>
    <row r="23" spans="1:3" x14ac:dyDescent="0.25">
      <c r="A23" s="90" t="s">
        <v>48</v>
      </c>
      <c r="B23" s="89"/>
      <c r="C23" s="97">
        <v>1075</v>
      </c>
    </row>
    <row r="24" spans="1:3" ht="3.75" customHeight="1" x14ac:dyDescent="0.25">
      <c r="A24" s="90"/>
      <c r="B24" s="89"/>
      <c r="C24" s="94"/>
    </row>
    <row r="25" spans="1:3" x14ac:dyDescent="0.25">
      <c r="A25" s="90" t="s">
        <v>3</v>
      </c>
      <c r="B25" s="89"/>
      <c r="C25" s="99">
        <f>C19/C23</f>
        <v>1.3646511627906976</v>
      </c>
    </row>
    <row r="26" spans="1:3" ht="3.75" customHeight="1" x14ac:dyDescent="0.25">
      <c r="A26" s="89"/>
      <c r="B26" s="89"/>
      <c r="C26" s="94"/>
    </row>
    <row r="27" spans="1:3" x14ac:dyDescent="0.25">
      <c r="A27" s="89"/>
      <c r="B27" s="89"/>
      <c r="C27" s="94"/>
    </row>
    <row r="28" spans="1:3" ht="15" customHeight="1" x14ac:dyDescent="0.25">
      <c r="A28" s="95" t="s">
        <v>49</v>
      </c>
      <c r="B28" s="89"/>
      <c r="C28" s="94"/>
    </row>
    <row r="29" spans="1:3" ht="7.5" customHeight="1" x14ac:dyDescent="0.25">
      <c r="A29" s="89"/>
      <c r="B29" s="89"/>
      <c r="C29" s="94"/>
    </row>
    <row r="30" spans="1:3" x14ac:dyDescent="0.25">
      <c r="A30" s="90" t="s">
        <v>50</v>
      </c>
      <c r="B30" s="89"/>
      <c r="C30" s="99">
        <f>'[2]Education Adequecy'!G86</f>
        <v>0.85719111111111113</v>
      </c>
    </row>
    <row r="31" spans="1:3" ht="3.75" customHeight="1" x14ac:dyDescent="0.25">
      <c r="A31" s="89"/>
      <c r="B31" s="89"/>
      <c r="C31" s="94"/>
    </row>
    <row r="32" spans="1:3" x14ac:dyDescent="0.25">
      <c r="A32" s="90" t="s">
        <v>51</v>
      </c>
      <c r="B32" s="89"/>
      <c r="C32" s="100" t="str">
        <f>IF(C30&lt;=65%,"VERY POOR",IF(AND(C30&lt;=75%,C30&gt;=66%),"POOR",IF(AND(C30&lt;=85%,C30&gt;=76%),"FAIR",IF(AND(C30&lt;=95%,C30&gt;85%),"GOOD",IF(C30&gt;=96%,"VERY GOOD",0)))))</f>
        <v>GOOD</v>
      </c>
    </row>
    <row r="33" spans="1:3" ht="3.75" customHeight="1" x14ac:dyDescent="0.25">
      <c r="A33" s="90"/>
      <c r="B33" s="89"/>
      <c r="C33" s="94"/>
    </row>
    <row r="34" spans="1:3" x14ac:dyDescent="0.25">
      <c r="A34" s="90" t="s">
        <v>52</v>
      </c>
      <c r="B34" s="89"/>
      <c r="C34" s="99">
        <f>'[2]Education Adequecy'!G97</f>
        <v>0.93368309110244596</v>
      </c>
    </row>
    <row r="35" spans="1:3" ht="3.75" customHeight="1" x14ac:dyDescent="0.25">
      <c r="A35" s="89"/>
      <c r="B35" s="89"/>
      <c r="C35" s="94"/>
    </row>
    <row r="36" spans="1:3" x14ac:dyDescent="0.25">
      <c r="A36" s="90" t="s">
        <v>53</v>
      </c>
      <c r="B36" s="89"/>
      <c r="C36" s="100" t="str">
        <f>IF(C34&lt;=65%,"VERY POOR",IF(AND(C34&lt;=75%,C34&gt;=66%),"POOR",IF(AND(C34&lt;=85%,C34&gt;=76%),"FAIR",IF(AND(C34&lt;=95%,C34&gt;=86%),"GOOD",IF(C34&gt;=96%,"VERY GOOD",0)))))</f>
        <v>GOOD</v>
      </c>
    </row>
    <row r="37" spans="1:3" x14ac:dyDescent="0.25">
      <c r="A37" s="89"/>
      <c r="B37" s="89"/>
      <c r="C37" s="89"/>
    </row>
    <row r="38" spans="1:3" x14ac:dyDescent="0.25">
      <c r="A38" s="89"/>
      <c r="B38" s="89"/>
      <c r="C38" s="89"/>
    </row>
    <row r="39" spans="1:3" x14ac:dyDescent="0.25">
      <c r="A39" s="89"/>
      <c r="B39" s="89"/>
      <c r="C39" s="89"/>
    </row>
    <row r="40" spans="1:3" x14ac:dyDescent="0.25">
      <c r="A40" s="89"/>
      <c r="B40" s="89"/>
      <c r="C40" s="89"/>
    </row>
    <row r="41" spans="1:3" x14ac:dyDescent="0.25">
      <c r="A41" s="89"/>
      <c r="B41" s="89"/>
      <c r="C41" s="89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opLeftCell="A49" zoomScaleNormal="100" workbookViewId="0">
      <selection activeCell="K89" sqref="K89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0.57031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73" customFormat="1" ht="18" x14ac:dyDescent="0.25">
      <c r="A1" s="83" t="s">
        <v>37</v>
      </c>
      <c r="B1" s="83"/>
      <c r="C1" s="82" t="str">
        <f>'[1]Uniformat FCI'!C1:G1</f>
        <v>East Side High</v>
      </c>
      <c r="D1" s="82"/>
      <c r="E1" s="82"/>
      <c r="F1" s="82"/>
      <c r="G1" s="82"/>
      <c r="H1" s="82"/>
      <c r="I1" s="82"/>
      <c r="J1" s="81" t="s">
        <v>36</v>
      </c>
      <c r="K1" s="81"/>
      <c r="L1" s="81"/>
      <c r="M1" s="81"/>
      <c r="N1" s="81"/>
      <c r="O1" s="81"/>
      <c r="P1" s="80"/>
      <c r="Q1" s="80"/>
      <c r="R1" s="80"/>
      <c r="S1" s="79"/>
    </row>
    <row r="2" spans="1:19" s="73" customFormat="1" ht="12.75" customHeight="1" x14ac:dyDescent="0.25">
      <c r="A2" s="77" t="s">
        <v>35</v>
      </c>
      <c r="B2" s="77"/>
      <c r="C2" s="78">
        <f>'[1]Uniformat FCI'!C2</f>
        <v>303421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5"/>
      <c r="P2" s="74"/>
      <c r="Q2" s="74"/>
      <c r="R2" s="74"/>
      <c r="S2" s="74"/>
    </row>
    <row r="3" spans="1:19" s="73" customFormat="1" ht="12.75" customHeight="1" x14ac:dyDescent="0.25">
      <c r="A3" s="77" t="s">
        <v>34</v>
      </c>
      <c r="B3" s="77"/>
      <c r="C3" s="76">
        <f>'[1]Uniformat FCI'!C5</f>
        <v>101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74"/>
      <c r="Q3" s="74"/>
      <c r="R3" s="74"/>
      <c r="S3" s="74"/>
    </row>
    <row r="5" spans="1:19" ht="5.25" customHeight="1" x14ac:dyDescent="0.25"/>
    <row r="6" spans="1:19" ht="12.2" customHeight="1" x14ac:dyDescent="0.25">
      <c r="A6" s="64" t="s">
        <v>30</v>
      </c>
      <c r="B6" s="65"/>
      <c r="C6" s="64" t="s">
        <v>33</v>
      </c>
      <c r="D6" s="72" t="s">
        <v>32</v>
      </c>
      <c r="E6" s="72"/>
      <c r="F6" s="72"/>
      <c r="G6" s="71"/>
      <c r="H6" s="70" t="s">
        <v>31</v>
      </c>
      <c r="I6" s="69"/>
      <c r="J6" s="69"/>
      <c r="K6" s="68"/>
      <c r="L6" s="65"/>
      <c r="M6" s="64" t="s">
        <v>20</v>
      </c>
    </row>
    <row r="7" spans="1:19" ht="18.600000000000001" customHeight="1" x14ac:dyDescent="0.25">
      <c r="A7" s="64" t="s">
        <v>30</v>
      </c>
      <c r="B7" s="65"/>
      <c r="C7" s="64" t="s">
        <v>29</v>
      </c>
      <c r="D7" s="66" t="s">
        <v>28</v>
      </c>
      <c r="E7" s="66" t="s">
        <v>27</v>
      </c>
      <c r="F7" s="66" t="s">
        <v>26</v>
      </c>
      <c r="G7" s="67" t="s">
        <v>25</v>
      </c>
      <c r="H7" s="66" t="s">
        <v>24</v>
      </c>
      <c r="I7" s="66" t="s">
        <v>23</v>
      </c>
      <c r="J7" s="66" t="s">
        <v>22</v>
      </c>
      <c r="K7" s="66" t="s">
        <v>21</v>
      </c>
      <c r="L7" s="65"/>
      <c r="M7" s="64" t="s">
        <v>20</v>
      </c>
    </row>
    <row r="8" spans="1:19" ht="3.2" customHeight="1" x14ac:dyDescent="0.25">
      <c r="A8" s="63"/>
      <c r="B8" s="20"/>
      <c r="C8" s="62"/>
      <c r="D8" s="60"/>
      <c r="E8" s="60"/>
      <c r="F8" s="60"/>
      <c r="G8" s="60"/>
      <c r="H8" s="60"/>
      <c r="I8" s="60"/>
      <c r="J8" s="60"/>
      <c r="K8" s="60"/>
      <c r="L8" s="61"/>
      <c r="M8" s="60"/>
      <c r="N8" s="20"/>
      <c r="O8" s="20"/>
    </row>
    <row r="9" spans="1:19" ht="10.15" customHeight="1" x14ac:dyDescent="0.25">
      <c r="A9" s="59" t="s">
        <v>19</v>
      </c>
      <c r="B9" s="51"/>
      <c r="C9" s="58"/>
      <c r="D9" s="57"/>
      <c r="E9" s="55"/>
      <c r="F9" s="55"/>
      <c r="G9" s="55"/>
      <c r="H9" s="56"/>
      <c r="I9" s="55"/>
      <c r="J9" s="55"/>
      <c r="K9" s="55"/>
      <c r="L9" s="54"/>
      <c r="M9" s="53"/>
      <c r="N9" s="52"/>
      <c r="O9" s="20"/>
    </row>
    <row r="10" spans="1:19" ht="10.15" customHeight="1" x14ac:dyDescent="0.25">
      <c r="A10" s="45" t="s">
        <v>8</v>
      </c>
      <c r="B10" s="51"/>
      <c r="C10" s="49">
        <v>201</v>
      </c>
      <c r="D10" s="45">
        <v>602</v>
      </c>
      <c r="E10" s="48">
        <v>750</v>
      </c>
      <c r="F10" s="47">
        <f>D10-E10</f>
        <v>-148</v>
      </c>
      <c r="G10" s="46">
        <f>IF(F10&gt;0,1,D10/E10)</f>
        <v>0.80266666666666664</v>
      </c>
      <c r="H10" s="38">
        <f>E10/I10</f>
        <v>31.25</v>
      </c>
      <c r="I10" s="38">
        <v>24</v>
      </c>
      <c r="J10" s="38">
        <f>D10/I10</f>
        <v>25.083333333333332</v>
      </c>
      <c r="K10" s="38">
        <f>IF(D10/H10&gt;I10,I10,D10/H10)</f>
        <v>19.263999999999999</v>
      </c>
      <c r="L10" s="37"/>
      <c r="M10" s="50"/>
    </row>
    <row r="11" spans="1:19" ht="10.15" customHeight="1" x14ac:dyDescent="0.25">
      <c r="A11" s="45" t="s">
        <v>8</v>
      </c>
      <c r="B11" s="44"/>
      <c r="C11" s="49">
        <v>202</v>
      </c>
      <c r="D11" s="45">
        <v>633</v>
      </c>
      <c r="E11" s="48">
        <v>750</v>
      </c>
      <c r="F11" s="47">
        <f>D11-E11</f>
        <v>-117</v>
      </c>
      <c r="G11" s="46">
        <f>IF(F11&gt;0,1,D11/E11)</f>
        <v>0.84399999999999997</v>
      </c>
      <c r="H11" s="38">
        <f>E11/I11</f>
        <v>31.25</v>
      </c>
      <c r="I11" s="38">
        <v>24</v>
      </c>
      <c r="J11" s="38">
        <f>D11/I11</f>
        <v>26.375</v>
      </c>
      <c r="K11" s="38">
        <f>IF(D11/H11&gt;I11,I11,D11/H11)</f>
        <v>20.256</v>
      </c>
      <c r="L11" s="37"/>
      <c r="M11" s="50"/>
    </row>
    <row r="12" spans="1:19" ht="10.15" customHeight="1" x14ac:dyDescent="0.25">
      <c r="A12" s="45" t="s">
        <v>8</v>
      </c>
      <c r="B12" s="44"/>
      <c r="C12" s="49">
        <v>203</v>
      </c>
      <c r="D12" s="45">
        <v>627</v>
      </c>
      <c r="E12" s="48">
        <v>750</v>
      </c>
      <c r="F12" s="47">
        <f>D12-E12</f>
        <v>-123</v>
      </c>
      <c r="G12" s="46">
        <f>IF(F12&gt;0,1,D12/E12)</f>
        <v>0.83599999999999997</v>
      </c>
      <c r="H12" s="38">
        <f>E12/I12</f>
        <v>31.25</v>
      </c>
      <c r="I12" s="38">
        <v>24</v>
      </c>
      <c r="J12" s="38">
        <f>D12/I12</f>
        <v>26.125</v>
      </c>
      <c r="K12" s="38">
        <f>IF(D12/H12&gt;I12,I12,D12/H12)</f>
        <v>20.064</v>
      </c>
      <c r="L12" s="37"/>
      <c r="M12" s="50"/>
    </row>
    <row r="13" spans="1:19" ht="10.15" customHeight="1" x14ac:dyDescent="0.25">
      <c r="A13" s="45" t="s">
        <v>8</v>
      </c>
      <c r="B13" s="44"/>
      <c r="C13" s="49">
        <v>205</v>
      </c>
      <c r="D13" s="45">
        <v>948</v>
      </c>
      <c r="E13" s="48">
        <v>750</v>
      </c>
      <c r="F13" s="47">
        <f>D13-E13</f>
        <v>198</v>
      </c>
      <c r="G13" s="46">
        <f>IF(F13&gt;0,1,D13/E13)</f>
        <v>1</v>
      </c>
      <c r="H13" s="38">
        <f>E13/I13</f>
        <v>31.25</v>
      </c>
      <c r="I13" s="38">
        <v>24</v>
      </c>
      <c r="J13" s="38">
        <f>D13/I13</f>
        <v>39.5</v>
      </c>
      <c r="K13" s="38">
        <f>IF(D13/H13&gt;I13,I13,D13/H13)</f>
        <v>24</v>
      </c>
      <c r="L13" s="37"/>
      <c r="M13" s="50"/>
    </row>
    <row r="14" spans="1:19" ht="10.15" customHeight="1" x14ac:dyDescent="0.25">
      <c r="A14" s="45" t="s">
        <v>8</v>
      </c>
      <c r="B14" s="44"/>
      <c r="C14" s="49">
        <v>206</v>
      </c>
      <c r="D14" s="45">
        <v>839</v>
      </c>
      <c r="E14" s="48">
        <v>750</v>
      </c>
      <c r="F14" s="47">
        <f>D14-E14</f>
        <v>89</v>
      </c>
      <c r="G14" s="46">
        <f>IF(F14&gt;0,1,D14/E14)</f>
        <v>1</v>
      </c>
      <c r="H14" s="38">
        <f>E14/I14</f>
        <v>31.25</v>
      </c>
      <c r="I14" s="38">
        <v>24</v>
      </c>
      <c r="J14" s="38">
        <f>D14/I14</f>
        <v>34.958333333333336</v>
      </c>
      <c r="K14" s="38">
        <f>IF(D14/H14&gt;I14,I14,D14/H14)</f>
        <v>24</v>
      </c>
      <c r="L14" s="37"/>
      <c r="M14" s="36"/>
    </row>
    <row r="15" spans="1:19" ht="10.15" customHeight="1" x14ac:dyDescent="0.25">
      <c r="A15" s="45" t="s">
        <v>8</v>
      </c>
      <c r="B15" s="44"/>
      <c r="C15" s="49">
        <v>215</v>
      </c>
      <c r="D15" s="45">
        <v>726</v>
      </c>
      <c r="E15" s="48">
        <v>750</v>
      </c>
      <c r="F15" s="47">
        <f>D15-E15</f>
        <v>-24</v>
      </c>
      <c r="G15" s="46">
        <f>IF(F15&gt;0,1,D15/E15)</f>
        <v>0.96799999999999997</v>
      </c>
      <c r="H15" s="38">
        <f>E15/I15</f>
        <v>31.25</v>
      </c>
      <c r="I15" s="38">
        <v>24</v>
      </c>
      <c r="J15" s="38">
        <f>D15/I15</f>
        <v>30.25</v>
      </c>
      <c r="K15" s="38">
        <f>IF(D15/H15&gt;I15,I15,D15/H15)</f>
        <v>23.231999999999999</v>
      </c>
      <c r="L15" s="37"/>
      <c r="M15" s="36"/>
    </row>
    <row r="16" spans="1:19" ht="10.15" customHeight="1" x14ac:dyDescent="0.25">
      <c r="A16" s="45" t="s">
        <v>8</v>
      </c>
      <c r="B16" s="44"/>
      <c r="C16" s="49">
        <v>216</v>
      </c>
      <c r="D16" s="45">
        <v>713</v>
      </c>
      <c r="E16" s="48">
        <v>750</v>
      </c>
      <c r="F16" s="47">
        <f>D16-E16</f>
        <v>-37</v>
      </c>
      <c r="G16" s="46">
        <f>IF(F16&gt;0,1,D16/E16)</f>
        <v>0.95066666666666666</v>
      </c>
      <c r="H16" s="38">
        <f>E16/I16</f>
        <v>31.25</v>
      </c>
      <c r="I16" s="38">
        <v>24</v>
      </c>
      <c r="J16" s="38">
        <f>D16/I16</f>
        <v>29.708333333333332</v>
      </c>
      <c r="K16" s="38">
        <f>IF(D16/H16&gt;I16,I16,D16/H16)</f>
        <v>22.815999999999999</v>
      </c>
      <c r="L16" s="37"/>
      <c r="M16" s="36"/>
    </row>
    <row r="17" spans="1:13" ht="10.15" customHeight="1" x14ac:dyDescent="0.25">
      <c r="A17" s="45" t="s">
        <v>8</v>
      </c>
      <c r="B17" s="44"/>
      <c r="C17" s="49">
        <v>219</v>
      </c>
      <c r="D17" s="45">
        <v>623</v>
      </c>
      <c r="E17" s="48">
        <v>750</v>
      </c>
      <c r="F17" s="47">
        <f>D17-E17</f>
        <v>-127</v>
      </c>
      <c r="G17" s="46">
        <f>IF(F17&gt;0,1,D17/E17)</f>
        <v>0.83066666666666666</v>
      </c>
      <c r="H17" s="38">
        <f>E17/I17</f>
        <v>31.25</v>
      </c>
      <c r="I17" s="38">
        <v>24</v>
      </c>
      <c r="J17" s="38">
        <f>D17/I17</f>
        <v>25.958333333333332</v>
      </c>
      <c r="K17" s="38">
        <f>IF(D17/H17&gt;I17,I17,D17/H17)</f>
        <v>19.936</v>
      </c>
      <c r="L17" s="37"/>
      <c r="M17" s="36"/>
    </row>
    <row r="18" spans="1:13" ht="10.15" customHeight="1" x14ac:dyDescent="0.25">
      <c r="A18" s="45" t="s">
        <v>8</v>
      </c>
      <c r="B18" s="44"/>
      <c r="C18" s="49">
        <v>222</v>
      </c>
      <c r="D18" s="45">
        <v>1350</v>
      </c>
      <c r="E18" s="48">
        <v>750</v>
      </c>
      <c r="F18" s="47">
        <f>D18-E18</f>
        <v>600</v>
      </c>
      <c r="G18" s="46">
        <f>IF(F18&gt;0,1,D18/E18)</f>
        <v>1</v>
      </c>
      <c r="H18" s="38">
        <f>E18/I18</f>
        <v>31.25</v>
      </c>
      <c r="I18" s="38">
        <v>24</v>
      </c>
      <c r="J18" s="38">
        <f>D18/I18</f>
        <v>56.25</v>
      </c>
      <c r="K18" s="38">
        <f>IF(D18/H18&gt;I18,I18,D18/H18)</f>
        <v>24</v>
      </c>
      <c r="L18" s="37"/>
      <c r="M18" s="36"/>
    </row>
    <row r="19" spans="1:13" ht="10.15" customHeight="1" x14ac:dyDescent="0.25">
      <c r="A19" s="45" t="s">
        <v>8</v>
      </c>
      <c r="B19" s="44"/>
      <c r="C19" s="49">
        <v>269</v>
      </c>
      <c r="D19" s="45">
        <v>712</v>
      </c>
      <c r="E19" s="48">
        <v>750</v>
      </c>
      <c r="F19" s="47">
        <f>D19-E19</f>
        <v>-38</v>
      </c>
      <c r="G19" s="46">
        <f>IF(F19&gt;0,1,D19/E19)</f>
        <v>0.94933333333333336</v>
      </c>
      <c r="H19" s="38">
        <f>E19/I19</f>
        <v>31.25</v>
      </c>
      <c r="I19" s="38">
        <v>24</v>
      </c>
      <c r="J19" s="38">
        <f>D19/I19</f>
        <v>29.666666666666668</v>
      </c>
      <c r="K19" s="38">
        <f>IF(D19/H19&gt;I19,I19,D19/H19)</f>
        <v>22.783999999999999</v>
      </c>
      <c r="L19" s="37"/>
      <c r="M19" s="36"/>
    </row>
    <row r="20" spans="1:13" ht="10.15" customHeight="1" x14ac:dyDescent="0.25">
      <c r="A20" s="45" t="s">
        <v>8</v>
      </c>
      <c r="B20" s="44"/>
      <c r="C20" s="49">
        <v>270</v>
      </c>
      <c r="D20" s="45">
        <v>739</v>
      </c>
      <c r="E20" s="48">
        <v>750</v>
      </c>
      <c r="F20" s="47">
        <f>D20-E20</f>
        <v>-11</v>
      </c>
      <c r="G20" s="46">
        <f>IF(F20&gt;0,1,D20/E20)</f>
        <v>0.98533333333333328</v>
      </c>
      <c r="H20" s="38">
        <f>E20/I20</f>
        <v>31.25</v>
      </c>
      <c r="I20" s="38">
        <v>24</v>
      </c>
      <c r="J20" s="38">
        <f>D20/I20</f>
        <v>30.791666666666668</v>
      </c>
      <c r="K20" s="38">
        <f>IF(D20/H20&gt;I20,I20,D20/H20)</f>
        <v>23.648</v>
      </c>
      <c r="L20" s="37"/>
      <c r="M20" s="36"/>
    </row>
    <row r="21" spans="1:13" ht="10.15" customHeight="1" x14ac:dyDescent="0.25">
      <c r="A21" s="45" t="s">
        <v>8</v>
      </c>
      <c r="B21" s="44"/>
      <c r="C21" s="49">
        <v>301</v>
      </c>
      <c r="D21" s="45">
        <v>600</v>
      </c>
      <c r="E21" s="48">
        <v>750</v>
      </c>
      <c r="F21" s="47">
        <f>D21-E21</f>
        <v>-150</v>
      </c>
      <c r="G21" s="46">
        <f>IF(F21&gt;0,1,D21/E21)</f>
        <v>0.8</v>
      </c>
      <c r="H21" s="38">
        <f>E21/I21</f>
        <v>31.25</v>
      </c>
      <c r="I21" s="38">
        <v>24</v>
      </c>
      <c r="J21" s="38">
        <f>D21/I21</f>
        <v>25</v>
      </c>
      <c r="K21" s="38">
        <f>IF(D21/H21&gt;I21,I21,D21/H21)</f>
        <v>19.2</v>
      </c>
      <c r="L21" s="37"/>
      <c r="M21" s="36"/>
    </row>
    <row r="22" spans="1:13" ht="10.15" customHeight="1" x14ac:dyDescent="0.25">
      <c r="A22" s="45" t="s">
        <v>8</v>
      </c>
      <c r="B22" s="44"/>
      <c r="C22" s="49">
        <v>302</v>
      </c>
      <c r="D22" s="45">
        <v>649</v>
      </c>
      <c r="E22" s="48">
        <v>750</v>
      </c>
      <c r="F22" s="47">
        <f>D22-E22</f>
        <v>-101</v>
      </c>
      <c r="G22" s="46">
        <f>IF(F22&gt;0,1,D22/E22)</f>
        <v>0.86533333333333329</v>
      </c>
      <c r="H22" s="38">
        <f>E22/I22</f>
        <v>31.25</v>
      </c>
      <c r="I22" s="38">
        <v>24</v>
      </c>
      <c r="J22" s="38">
        <f>D22/I22</f>
        <v>27.041666666666668</v>
      </c>
      <c r="K22" s="38">
        <f>IF(D22/H22&gt;I22,I22,D22/H22)</f>
        <v>20.768000000000001</v>
      </c>
      <c r="L22" s="37"/>
      <c r="M22" s="36"/>
    </row>
    <row r="23" spans="1:13" ht="10.15" customHeight="1" x14ac:dyDescent="0.25">
      <c r="A23" s="45" t="s">
        <v>8</v>
      </c>
      <c r="B23" s="44"/>
      <c r="C23" s="49">
        <v>303</v>
      </c>
      <c r="D23" s="45">
        <v>614</v>
      </c>
      <c r="E23" s="48">
        <v>750</v>
      </c>
      <c r="F23" s="47">
        <f>D23-E23</f>
        <v>-136</v>
      </c>
      <c r="G23" s="46">
        <f>IF(F23&gt;0,1,D23/E23)</f>
        <v>0.81866666666666665</v>
      </c>
      <c r="H23" s="38">
        <f>E23/I23</f>
        <v>31.25</v>
      </c>
      <c r="I23" s="38">
        <v>24</v>
      </c>
      <c r="J23" s="38">
        <f>D23/I23</f>
        <v>25.583333333333332</v>
      </c>
      <c r="K23" s="38">
        <f>IF(D23/H23&gt;I23,I23,D23/H23)</f>
        <v>19.648</v>
      </c>
      <c r="L23" s="37"/>
      <c r="M23" s="36"/>
    </row>
    <row r="24" spans="1:13" ht="10.15" customHeight="1" x14ac:dyDescent="0.25">
      <c r="A24" s="45" t="s">
        <v>8</v>
      </c>
      <c r="B24" s="44"/>
      <c r="C24" s="49">
        <v>305</v>
      </c>
      <c r="D24" s="45">
        <v>487</v>
      </c>
      <c r="E24" s="48">
        <v>750</v>
      </c>
      <c r="F24" s="47">
        <f>D24-E24</f>
        <v>-263</v>
      </c>
      <c r="G24" s="46">
        <f>IF(F24&gt;0,1,D24/E24)</f>
        <v>0.64933333333333332</v>
      </c>
      <c r="H24" s="38">
        <f>E24/I24</f>
        <v>31.25</v>
      </c>
      <c r="I24" s="38">
        <v>24</v>
      </c>
      <c r="J24" s="38">
        <f>D24/I24</f>
        <v>20.291666666666668</v>
      </c>
      <c r="K24" s="38">
        <v>0</v>
      </c>
      <c r="L24" s="37"/>
      <c r="M24" s="36"/>
    </row>
    <row r="25" spans="1:13" ht="10.15" customHeight="1" x14ac:dyDescent="0.25">
      <c r="A25" s="45" t="s">
        <v>8</v>
      </c>
      <c r="B25" s="44"/>
      <c r="C25" s="49">
        <v>307</v>
      </c>
      <c r="D25" s="45">
        <v>872</v>
      </c>
      <c r="E25" s="48">
        <v>750</v>
      </c>
      <c r="F25" s="47">
        <f>D25-E25</f>
        <v>122</v>
      </c>
      <c r="G25" s="46">
        <f>IF(F25&gt;0,1,D25/E25)</f>
        <v>1</v>
      </c>
      <c r="H25" s="38">
        <f>E25/I25</f>
        <v>31.25</v>
      </c>
      <c r="I25" s="38">
        <v>24</v>
      </c>
      <c r="J25" s="38">
        <f>D25/I25</f>
        <v>36.333333333333336</v>
      </c>
      <c r="K25" s="38">
        <f>IF(D25/H25&gt;I25,I25,D25/H25)</f>
        <v>24</v>
      </c>
      <c r="L25" s="37"/>
      <c r="M25" s="36"/>
    </row>
    <row r="26" spans="1:13" ht="10.15" customHeight="1" x14ac:dyDescent="0.25">
      <c r="A26" s="45" t="s">
        <v>8</v>
      </c>
      <c r="B26" s="44"/>
      <c r="C26" s="49">
        <v>308</v>
      </c>
      <c r="D26" s="45">
        <v>815</v>
      </c>
      <c r="E26" s="48">
        <v>750</v>
      </c>
      <c r="F26" s="47">
        <f>D26-E26</f>
        <v>65</v>
      </c>
      <c r="G26" s="46">
        <f>IF(F26&gt;0,1,D26/E26)</f>
        <v>1</v>
      </c>
      <c r="H26" s="38">
        <f>E26/I26</f>
        <v>31.25</v>
      </c>
      <c r="I26" s="38">
        <v>24</v>
      </c>
      <c r="J26" s="38">
        <f>D26/I26</f>
        <v>33.958333333333336</v>
      </c>
      <c r="K26" s="38">
        <f>IF(D26/H26&gt;I26,I26,D26/H26)</f>
        <v>24</v>
      </c>
      <c r="L26" s="37"/>
      <c r="M26" s="36"/>
    </row>
    <row r="27" spans="1:13" ht="10.15" customHeight="1" x14ac:dyDescent="0.25">
      <c r="A27" s="45" t="s">
        <v>8</v>
      </c>
      <c r="B27" s="44"/>
      <c r="C27" s="49">
        <v>309</v>
      </c>
      <c r="D27" s="45">
        <v>578</v>
      </c>
      <c r="E27" s="48">
        <v>750</v>
      </c>
      <c r="F27" s="47">
        <f>D27-E27</f>
        <v>-172</v>
      </c>
      <c r="G27" s="46">
        <f>IF(F27&gt;0,1,D27/E27)</f>
        <v>0.77066666666666672</v>
      </c>
      <c r="H27" s="38">
        <f>E27/I27</f>
        <v>31.25</v>
      </c>
      <c r="I27" s="38">
        <v>24</v>
      </c>
      <c r="J27" s="38">
        <f>D27/I27</f>
        <v>24.083333333333332</v>
      </c>
      <c r="K27" s="38">
        <v>0</v>
      </c>
      <c r="L27" s="37"/>
      <c r="M27" s="36"/>
    </row>
    <row r="28" spans="1:13" ht="10.15" customHeight="1" x14ac:dyDescent="0.25">
      <c r="A28" s="45" t="s">
        <v>8</v>
      </c>
      <c r="B28" s="44"/>
      <c r="C28" s="49">
        <v>311</v>
      </c>
      <c r="D28" s="45">
        <v>622</v>
      </c>
      <c r="E28" s="48">
        <v>750</v>
      </c>
      <c r="F28" s="47">
        <f>D28-E28</f>
        <v>-128</v>
      </c>
      <c r="G28" s="46">
        <f>IF(F28&gt;0,1,D28/E28)</f>
        <v>0.82933333333333337</v>
      </c>
      <c r="H28" s="38">
        <f>E28/I28</f>
        <v>31.25</v>
      </c>
      <c r="I28" s="38">
        <v>24</v>
      </c>
      <c r="J28" s="38">
        <f>D28/I28</f>
        <v>25.916666666666668</v>
      </c>
      <c r="K28" s="38">
        <f>IF(D28/H28&gt;I28,I28,D28/H28)</f>
        <v>19.904</v>
      </c>
      <c r="L28" s="37"/>
      <c r="M28" s="36"/>
    </row>
    <row r="29" spans="1:13" ht="10.15" customHeight="1" x14ac:dyDescent="0.25">
      <c r="A29" s="45" t="s">
        <v>8</v>
      </c>
      <c r="B29" s="44"/>
      <c r="C29" s="49">
        <v>313</v>
      </c>
      <c r="D29" s="45">
        <v>634</v>
      </c>
      <c r="E29" s="48">
        <v>750</v>
      </c>
      <c r="F29" s="47">
        <f>D29-E29</f>
        <v>-116</v>
      </c>
      <c r="G29" s="46">
        <f>IF(F29&gt;0,1,D29/E29)</f>
        <v>0.84533333333333338</v>
      </c>
      <c r="H29" s="38">
        <f>E29/I29</f>
        <v>31.25</v>
      </c>
      <c r="I29" s="38">
        <v>24</v>
      </c>
      <c r="J29" s="38">
        <f>D29/I29</f>
        <v>26.416666666666668</v>
      </c>
      <c r="K29" s="38">
        <f>IF(D29/H29&gt;I29,I29,D29/H29)</f>
        <v>20.288</v>
      </c>
      <c r="L29" s="37"/>
      <c r="M29" s="36"/>
    </row>
    <row r="30" spans="1:13" ht="10.15" customHeight="1" x14ac:dyDescent="0.25">
      <c r="A30" s="45" t="s">
        <v>8</v>
      </c>
      <c r="B30" s="44"/>
      <c r="C30" s="49">
        <v>314</v>
      </c>
      <c r="D30" s="45">
        <v>643</v>
      </c>
      <c r="E30" s="48">
        <v>750</v>
      </c>
      <c r="F30" s="47">
        <f>D30-E30</f>
        <v>-107</v>
      </c>
      <c r="G30" s="46">
        <f>IF(F30&gt;0,1,D30/E30)</f>
        <v>0.85733333333333328</v>
      </c>
      <c r="H30" s="38">
        <f>E30/I30</f>
        <v>31.25</v>
      </c>
      <c r="I30" s="38">
        <v>24</v>
      </c>
      <c r="J30" s="38">
        <f>D30/I30</f>
        <v>26.791666666666668</v>
      </c>
      <c r="K30" s="38">
        <f>IF(D30/H30&gt;I30,I30,D30/H30)</f>
        <v>20.576000000000001</v>
      </c>
      <c r="L30" s="37"/>
      <c r="M30" s="36"/>
    </row>
    <row r="31" spans="1:13" ht="10.15" customHeight="1" x14ac:dyDescent="0.25">
      <c r="A31" s="45" t="s">
        <v>8</v>
      </c>
      <c r="B31" s="44"/>
      <c r="C31" s="49">
        <v>315</v>
      </c>
      <c r="D31" s="45">
        <v>696</v>
      </c>
      <c r="E31" s="48">
        <v>750</v>
      </c>
      <c r="F31" s="47">
        <f>D31-E31</f>
        <v>-54</v>
      </c>
      <c r="G31" s="46">
        <f>IF(F31&gt;0,1,D31/E31)</f>
        <v>0.92800000000000005</v>
      </c>
      <c r="H31" s="38">
        <f>E31/I31</f>
        <v>31.25</v>
      </c>
      <c r="I31" s="38">
        <v>24</v>
      </c>
      <c r="J31" s="38">
        <f>D31/I31</f>
        <v>29</v>
      </c>
      <c r="K31" s="38">
        <f>IF(D31/H31&gt;I31,I31,D31/H31)</f>
        <v>22.271999999999998</v>
      </c>
      <c r="L31" s="37"/>
      <c r="M31" s="36"/>
    </row>
    <row r="32" spans="1:13" ht="10.15" customHeight="1" x14ac:dyDescent="0.25">
      <c r="A32" s="45" t="s">
        <v>8</v>
      </c>
      <c r="B32" s="44"/>
      <c r="C32" s="49">
        <v>316</v>
      </c>
      <c r="D32" s="45">
        <v>755</v>
      </c>
      <c r="E32" s="48">
        <v>750</v>
      </c>
      <c r="F32" s="47">
        <f>D32-E32</f>
        <v>5</v>
      </c>
      <c r="G32" s="46">
        <f>IF(F32&gt;0,1,D32/E32)</f>
        <v>1</v>
      </c>
      <c r="H32" s="38">
        <f>E32/I32</f>
        <v>31.25</v>
      </c>
      <c r="I32" s="38">
        <v>24</v>
      </c>
      <c r="J32" s="38">
        <f>D32/I32</f>
        <v>31.458333333333332</v>
      </c>
      <c r="K32" s="38">
        <f>IF(D32/H32&gt;I32,I32,D32/H32)</f>
        <v>24</v>
      </c>
      <c r="L32" s="37"/>
      <c r="M32" s="36"/>
    </row>
    <row r="33" spans="1:13" ht="10.15" customHeight="1" x14ac:dyDescent="0.25">
      <c r="A33" s="45" t="s">
        <v>8</v>
      </c>
      <c r="B33" s="44"/>
      <c r="C33" s="49">
        <v>317</v>
      </c>
      <c r="D33" s="45">
        <v>516</v>
      </c>
      <c r="E33" s="48">
        <v>750</v>
      </c>
      <c r="F33" s="47">
        <f>D33-E33</f>
        <v>-234</v>
      </c>
      <c r="G33" s="46">
        <f>IF(F33&gt;0,1,D33/E33)</f>
        <v>0.68799999999999994</v>
      </c>
      <c r="H33" s="38">
        <f>E33/I33</f>
        <v>31.25</v>
      </c>
      <c r="I33" s="38">
        <v>24</v>
      </c>
      <c r="J33" s="38">
        <f>D33/I33</f>
        <v>21.5</v>
      </c>
      <c r="K33" s="38">
        <v>0</v>
      </c>
      <c r="L33" s="37"/>
      <c r="M33" s="36"/>
    </row>
    <row r="34" spans="1:13" ht="10.15" customHeight="1" x14ac:dyDescent="0.25">
      <c r="A34" s="45" t="s">
        <v>8</v>
      </c>
      <c r="B34" s="44"/>
      <c r="C34" s="49">
        <v>318</v>
      </c>
      <c r="D34" s="45">
        <v>456</v>
      </c>
      <c r="E34" s="48">
        <v>750</v>
      </c>
      <c r="F34" s="47">
        <f>D34-E34</f>
        <v>-294</v>
      </c>
      <c r="G34" s="46">
        <f>IF(F34&gt;0,1,D34/E34)</f>
        <v>0.60799999999999998</v>
      </c>
      <c r="H34" s="38">
        <f>E34/I34</f>
        <v>31.25</v>
      </c>
      <c r="I34" s="38">
        <v>24</v>
      </c>
      <c r="J34" s="38">
        <f>D34/I34</f>
        <v>19</v>
      </c>
      <c r="K34" s="38">
        <v>0</v>
      </c>
      <c r="L34" s="37"/>
      <c r="M34" s="36"/>
    </row>
    <row r="35" spans="1:13" ht="10.15" customHeight="1" x14ac:dyDescent="0.25">
      <c r="A35" s="45" t="s">
        <v>8</v>
      </c>
      <c r="B35" s="44"/>
      <c r="C35" s="49">
        <v>320</v>
      </c>
      <c r="D35" s="45">
        <v>609</v>
      </c>
      <c r="E35" s="48">
        <v>750</v>
      </c>
      <c r="F35" s="47">
        <f>D35-E35</f>
        <v>-141</v>
      </c>
      <c r="G35" s="46">
        <f>IF(F35&gt;0,1,D35/E35)</f>
        <v>0.81200000000000006</v>
      </c>
      <c r="H35" s="38">
        <f>E35/I35</f>
        <v>31.25</v>
      </c>
      <c r="I35" s="38">
        <v>24</v>
      </c>
      <c r="J35" s="38">
        <f>D35/I35</f>
        <v>25.375</v>
      </c>
      <c r="K35" s="38">
        <f>IF(D35/H35&gt;I35,I35,D35/H35)</f>
        <v>19.488</v>
      </c>
      <c r="L35" s="37"/>
      <c r="M35" s="36"/>
    </row>
    <row r="36" spans="1:13" ht="10.15" customHeight="1" x14ac:dyDescent="0.25">
      <c r="A36" s="45" t="s">
        <v>8</v>
      </c>
      <c r="B36" s="44"/>
      <c r="C36" s="49">
        <v>321</v>
      </c>
      <c r="D36" s="45">
        <v>603</v>
      </c>
      <c r="E36" s="48">
        <v>750</v>
      </c>
      <c r="F36" s="47">
        <f>D36-E36</f>
        <v>-147</v>
      </c>
      <c r="G36" s="46">
        <f>IF(F36&gt;0,1,D36/E36)</f>
        <v>0.80400000000000005</v>
      </c>
      <c r="H36" s="38">
        <f>E36/I36</f>
        <v>31.25</v>
      </c>
      <c r="I36" s="38">
        <v>24</v>
      </c>
      <c r="J36" s="38">
        <f>D36/I36</f>
        <v>25.125</v>
      </c>
      <c r="K36" s="38">
        <f>IF(D36/H36&gt;I36,I36,D36/H36)</f>
        <v>19.295999999999999</v>
      </c>
      <c r="L36" s="37"/>
      <c r="M36" s="36"/>
    </row>
    <row r="37" spans="1:13" ht="10.15" customHeight="1" x14ac:dyDescent="0.25">
      <c r="A37" s="45" t="s">
        <v>8</v>
      </c>
      <c r="B37" s="44"/>
      <c r="C37" s="49">
        <v>322</v>
      </c>
      <c r="D37" s="45">
        <v>588</v>
      </c>
      <c r="E37" s="48">
        <v>750</v>
      </c>
      <c r="F37" s="47">
        <f>D37-E37</f>
        <v>-162</v>
      </c>
      <c r="G37" s="46">
        <f>IF(F37&gt;0,1,D37/E37)</f>
        <v>0.78400000000000003</v>
      </c>
      <c r="H37" s="38">
        <f>E37/I37</f>
        <v>31.25</v>
      </c>
      <c r="I37" s="38">
        <v>24</v>
      </c>
      <c r="J37" s="38">
        <f>D37/I37</f>
        <v>24.5</v>
      </c>
      <c r="K37" s="38">
        <v>0</v>
      </c>
      <c r="L37" s="37"/>
      <c r="M37" s="36"/>
    </row>
    <row r="38" spans="1:13" ht="10.15" customHeight="1" x14ac:dyDescent="0.25">
      <c r="A38" s="45" t="s">
        <v>8</v>
      </c>
      <c r="B38" s="44"/>
      <c r="C38" s="49">
        <v>323</v>
      </c>
      <c r="D38" s="45">
        <v>660</v>
      </c>
      <c r="E38" s="48">
        <v>750</v>
      </c>
      <c r="F38" s="47">
        <f>D38-E38</f>
        <v>-90</v>
      </c>
      <c r="G38" s="46">
        <f>IF(F38&gt;0,1,D38/E38)</f>
        <v>0.88</v>
      </c>
      <c r="H38" s="38">
        <f>E38/I38</f>
        <v>31.25</v>
      </c>
      <c r="I38" s="38">
        <v>24</v>
      </c>
      <c r="J38" s="38">
        <f>D38/I38</f>
        <v>27.5</v>
      </c>
      <c r="K38" s="38">
        <f>IF(D38/H38&gt;I38,I38,D38/H38)</f>
        <v>21.12</v>
      </c>
      <c r="L38" s="37"/>
      <c r="M38" s="36"/>
    </row>
    <row r="39" spans="1:13" ht="10.15" customHeight="1" x14ac:dyDescent="0.25">
      <c r="A39" s="45" t="s">
        <v>8</v>
      </c>
      <c r="B39" s="44"/>
      <c r="C39" s="49">
        <v>324</v>
      </c>
      <c r="D39" s="45">
        <v>660</v>
      </c>
      <c r="E39" s="48">
        <v>750</v>
      </c>
      <c r="F39" s="47">
        <f>D39-E39</f>
        <v>-90</v>
      </c>
      <c r="G39" s="46">
        <f>IF(F39&gt;0,1,D39/E39)</f>
        <v>0.88</v>
      </c>
      <c r="H39" s="38">
        <f>E39/I39</f>
        <v>31.25</v>
      </c>
      <c r="I39" s="38">
        <v>24</v>
      </c>
      <c r="J39" s="38">
        <f>D39/I39</f>
        <v>27.5</v>
      </c>
      <c r="K39" s="38">
        <f>IF(D39/H39&gt;I39,I39,D39/H39)</f>
        <v>21.12</v>
      </c>
      <c r="L39" s="37"/>
      <c r="M39" s="36"/>
    </row>
    <row r="40" spans="1:13" ht="10.15" customHeight="1" x14ac:dyDescent="0.25">
      <c r="A40" s="45" t="s">
        <v>8</v>
      </c>
      <c r="B40" s="44"/>
      <c r="C40" s="49">
        <v>325</v>
      </c>
      <c r="D40" s="45">
        <v>444</v>
      </c>
      <c r="E40" s="48">
        <v>750</v>
      </c>
      <c r="F40" s="47">
        <f>D40-E40</f>
        <v>-306</v>
      </c>
      <c r="G40" s="46">
        <f>IF(F40&gt;0,1,D40/E40)</f>
        <v>0.59199999999999997</v>
      </c>
      <c r="H40" s="38">
        <f>E40/I40</f>
        <v>31.25</v>
      </c>
      <c r="I40" s="38">
        <v>24</v>
      </c>
      <c r="J40" s="38">
        <f>D40/I40</f>
        <v>18.5</v>
      </c>
      <c r="K40" s="38">
        <v>0</v>
      </c>
      <c r="L40" s="37"/>
      <c r="M40" s="36"/>
    </row>
    <row r="41" spans="1:13" ht="10.15" customHeight="1" x14ac:dyDescent="0.25">
      <c r="A41" s="45" t="s">
        <v>8</v>
      </c>
      <c r="B41" s="44"/>
      <c r="C41" s="49">
        <v>326</v>
      </c>
      <c r="D41" s="45">
        <v>659</v>
      </c>
      <c r="E41" s="48">
        <v>750</v>
      </c>
      <c r="F41" s="47">
        <f>D41-E41</f>
        <v>-91</v>
      </c>
      <c r="G41" s="46">
        <f>IF(F41&gt;0,1,D41/E41)</f>
        <v>0.87866666666666671</v>
      </c>
      <c r="H41" s="38">
        <f>E41/I41</f>
        <v>31.25</v>
      </c>
      <c r="I41" s="38">
        <v>24</v>
      </c>
      <c r="J41" s="38">
        <f>D41/I41</f>
        <v>27.458333333333332</v>
      </c>
      <c r="K41" s="38">
        <f>IF(D41/H41&gt;I41,I41,D41/H41)</f>
        <v>21.088000000000001</v>
      </c>
      <c r="L41" s="37"/>
      <c r="M41" s="36"/>
    </row>
    <row r="42" spans="1:13" ht="10.15" customHeight="1" x14ac:dyDescent="0.25">
      <c r="A42" s="45" t="s">
        <v>8</v>
      </c>
      <c r="B42" s="44"/>
      <c r="C42" s="49">
        <v>359</v>
      </c>
      <c r="D42" s="45">
        <v>310</v>
      </c>
      <c r="E42" s="48">
        <v>750</v>
      </c>
      <c r="F42" s="47">
        <f>D42-E42</f>
        <v>-440</v>
      </c>
      <c r="G42" s="46">
        <f>IF(F42&gt;0,1,D42/E42)</f>
        <v>0.41333333333333333</v>
      </c>
      <c r="H42" s="38">
        <f>E42/I42</f>
        <v>31.25</v>
      </c>
      <c r="I42" s="38">
        <v>24</v>
      </c>
      <c r="J42" s="38">
        <f>D42/I42</f>
        <v>12.916666666666666</v>
      </c>
      <c r="K42" s="38">
        <v>0</v>
      </c>
      <c r="L42" s="37"/>
      <c r="M42" s="36"/>
    </row>
    <row r="43" spans="1:13" ht="10.15" customHeight="1" x14ac:dyDescent="0.25">
      <c r="A43" s="45" t="s">
        <v>8</v>
      </c>
      <c r="B43" s="44"/>
      <c r="C43" s="49">
        <v>360</v>
      </c>
      <c r="D43" s="45">
        <v>749</v>
      </c>
      <c r="E43" s="48">
        <v>750</v>
      </c>
      <c r="F43" s="47">
        <f>D43-E43</f>
        <v>-1</v>
      </c>
      <c r="G43" s="46">
        <f>IF(F43&gt;0,1,D43/E43)</f>
        <v>0.9986666666666667</v>
      </c>
      <c r="H43" s="38">
        <f>E43/I43</f>
        <v>31.25</v>
      </c>
      <c r="I43" s="38">
        <v>24</v>
      </c>
      <c r="J43" s="38">
        <f>D43/I43</f>
        <v>31.208333333333332</v>
      </c>
      <c r="K43" s="38">
        <f>IF(D43/H43&gt;I43,I43,D43/H43)</f>
        <v>23.968</v>
      </c>
      <c r="L43" s="37"/>
      <c r="M43" s="36"/>
    </row>
    <row r="44" spans="1:13" ht="10.15" customHeight="1" x14ac:dyDescent="0.25">
      <c r="A44" s="45" t="s">
        <v>8</v>
      </c>
      <c r="B44" s="44"/>
      <c r="C44" s="49">
        <v>361</v>
      </c>
      <c r="D44" s="45">
        <v>751</v>
      </c>
      <c r="E44" s="48">
        <v>750</v>
      </c>
      <c r="F44" s="47">
        <f>D44-E44</f>
        <v>1</v>
      </c>
      <c r="G44" s="46">
        <f>IF(F44&gt;0,1,D44/E44)</f>
        <v>1</v>
      </c>
      <c r="H44" s="38">
        <f>E44/I44</f>
        <v>31.25</v>
      </c>
      <c r="I44" s="38">
        <v>24</v>
      </c>
      <c r="J44" s="38">
        <f>D44/I44</f>
        <v>31.291666666666668</v>
      </c>
      <c r="K44" s="38">
        <f>IF(D44/H44&gt;I44,I44,D44/H44)</f>
        <v>24</v>
      </c>
      <c r="L44" s="37"/>
      <c r="M44" s="36"/>
    </row>
    <row r="45" spans="1:13" ht="10.15" customHeight="1" x14ac:dyDescent="0.25">
      <c r="A45" s="45" t="s">
        <v>8</v>
      </c>
      <c r="B45" s="44"/>
      <c r="C45" s="49">
        <v>367</v>
      </c>
      <c r="D45" s="45">
        <v>699</v>
      </c>
      <c r="E45" s="48">
        <v>750</v>
      </c>
      <c r="F45" s="47">
        <f>D45-E45</f>
        <v>-51</v>
      </c>
      <c r="G45" s="46">
        <f>IF(F45&gt;0,1,D45/E45)</f>
        <v>0.93200000000000005</v>
      </c>
      <c r="H45" s="38">
        <f>E45/I45</f>
        <v>31.25</v>
      </c>
      <c r="I45" s="38">
        <v>24</v>
      </c>
      <c r="J45" s="38">
        <f>D45/I45</f>
        <v>29.125</v>
      </c>
      <c r="K45" s="38">
        <f>IF(D45/H45&gt;I45,I45,D45/H45)</f>
        <v>22.367999999999999</v>
      </c>
      <c r="L45" s="37"/>
      <c r="M45" s="36"/>
    </row>
    <row r="46" spans="1:13" ht="10.15" customHeight="1" x14ac:dyDescent="0.25">
      <c r="A46" s="45" t="s">
        <v>8</v>
      </c>
      <c r="B46" s="44"/>
      <c r="C46" s="49">
        <v>368</v>
      </c>
      <c r="D46" s="45">
        <v>717</v>
      </c>
      <c r="E46" s="48">
        <v>750</v>
      </c>
      <c r="F46" s="47">
        <f>D46-E46</f>
        <v>-33</v>
      </c>
      <c r="G46" s="46">
        <f>IF(F46&gt;0,1,D46/E46)</f>
        <v>0.95599999999999996</v>
      </c>
      <c r="H46" s="38">
        <f>E46/I46</f>
        <v>31.25</v>
      </c>
      <c r="I46" s="38">
        <v>24</v>
      </c>
      <c r="J46" s="38">
        <f>D46/I46</f>
        <v>29.875</v>
      </c>
      <c r="K46" s="38">
        <f>IF(D46/H46&gt;I46,I46,D46/H46)</f>
        <v>22.943999999999999</v>
      </c>
      <c r="L46" s="37"/>
      <c r="M46" s="36"/>
    </row>
    <row r="47" spans="1:13" ht="10.15" customHeight="1" x14ac:dyDescent="0.25">
      <c r="A47" s="45" t="s">
        <v>8</v>
      </c>
      <c r="B47" s="44"/>
      <c r="C47" s="49">
        <v>369</v>
      </c>
      <c r="D47" s="45">
        <v>712</v>
      </c>
      <c r="E47" s="48">
        <v>750</v>
      </c>
      <c r="F47" s="47">
        <f>D47-E47</f>
        <v>-38</v>
      </c>
      <c r="G47" s="46">
        <f>IF(F47&gt;0,1,D47/E47)</f>
        <v>0.94933333333333336</v>
      </c>
      <c r="H47" s="38">
        <f>E47/I47</f>
        <v>31.25</v>
      </c>
      <c r="I47" s="38">
        <v>24</v>
      </c>
      <c r="J47" s="38">
        <f>D47/I47</f>
        <v>29.666666666666668</v>
      </c>
      <c r="K47" s="38">
        <f>IF(D47/H47&gt;I47,I47,D47/H47)</f>
        <v>22.783999999999999</v>
      </c>
      <c r="L47" s="37"/>
      <c r="M47" s="36"/>
    </row>
    <row r="48" spans="1:13" ht="10.15" customHeight="1" x14ac:dyDescent="0.25">
      <c r="A48" s="45" t="s">
        <v>8</v>
      </c>
      <c r="B48" s="44"/>
      <c r="C48" s="49">
        <v>370</v>
      </c>
      <c r="D48" s="45">
        <v>739</v>
      </c>
      <c r="E48" s="48">
        <v>750</v>
      </c>
      <c r="F48" s="47">
        <f>D48-E48</f>
        <v>-11</v>
      </c>
      <c r="G48" s="46">
        <f>IF(F48&gt;0,1,D48/E48)</f>
        <v>0.98533333333333328</v>
      </c>
      <c r="H48" s="38">
        <f>E48/I48</f>
        <v>31.25</v>
      </c>
      <c r="I48" s="38">
        <v>24</v>
      </c>
      <c r="J48" s="38">
        <f>D48/I48</f>
        <v>30.791666666666668</v>
      </c>
      <c r="K48" s="38">
        <f>IF(D48/H48&gt;I48,I48,D48/H48)</f>
        <v>23.648</v>
      </c>
      <c r="L48" s="37"/>
      <c r="M48" s="36"/>
    </row>
    <row r="49" spans="1:13" ht="10.15" customHeight="1" x14ac:dyDescent="0.25">
      <c r="A49" s="45" t="s">
        <v>8</v>
      </c>
      <c r="B49" s="44"/>
      <c r="C49" s="49">
        <v>401</v>
      </c>
      <c r="D49" s="45">
        <v>600</v>
      </c>
      <c r="E49" s="48">
        <v>750</v>
      </c>
      <c r="F49" s="47">
        <f>D49-E49</f>
        <v>-150</v>
      </c>
      <c r="G49" s="46">
        <f>IF(F49&gt;0,1,D49/E49)</f>
        <v>0.8</v>
      </c>
      <c r="H49" s="38">
        <f>E49/I49</f>
        <v>31.25</v>
      </c>
      <c r="I49" s="38">
        <v>24</v>
      </c>
      <c r="J49" s="38">
        <f>D49/I49</f>
        <v>25</v>
      </c>
      <c r="K49" s="38">
        <f>IF(D49/H49&gt;I49,I49,D49/H49)</f>
        <v>19.2</v>
      </c>
      <c r="L49" s="37"/>
      <c r="M49" s="36"/>
    </row>
    <row r="50" spans="1:13" ht="10.15" customHeight="1" x14ac:dyDescent="0.25">
      <c r="A50" s="45" t="s">
        <v>8</v>
      </c>
      <c r="B50" s="44"/>
      <c r="C50" s="49">
        <v>402</v>
      </c>
      <c r="D50" s="45">
        <v>637</v>
      </c>
      <c r="E50" s="48">
        <v>750</v>
      </c>
      <c r="F50" s="47">
        <f>D50-E50</f>
        <v>-113</v>
      </c>
      <c r="G50" s="46">
        <f>IF(F50&gt;0,1,D50/E50)</f>
        <v>0.84933333333333338</v>
      </c>
      <c r="H50" s="38">
        <f>E50/I50</f>
        <v>31.25</v>
      </c>
      <c r="I50" s="38">
        <v>24</v>
      </c>
      <c r="J50" s="38">
        <f>D50/I50</f>
        <v>26.541666666666668</v>
      </c>
      <c r="K50" s="38">
        <f>IF(D50/H50&gt;I50,I50,D50/H50)</f>
        <v>20.384</v>
      </c>
      <c r="L50" s="37"/>
      <c r="M50" s="36"/>
    </row>
    <row r="51" spans="1:13" ht="10.15" customHeight="1" x14ac:dyDescent="0.25">
      <c r="A51" s="45" t="s">
        <v>8</v>
      </c>
      <c r="B51" s="44"/>
      <c r="C51" s="49">
        <v>408</v>
      </c>
      <c r="D51" s="45">
        <v>578</v>
      </c>
      <c r="E51" s="48">
        <v>750</v>
      </c>
      <c r="F51" s="47">
        <f>D51-E51</f>
        <v>-172</v>
      </c>
      <c r="G51" s="46">
        <f>IF(F51&gt;0,1,D51/E51)</f>
        <v>0.77066666666666672</v>
      </c>
      <c r="H51" s="38">
        <f>E51/I51</f>
        <v>31.25</v>
      </c>
      <c r="I51" s="38">
        <v>24</v>
      </c>
      <c r="J51" s="38">
        <f>D51/I51</f>
        <v>24.083333333333332</v>
      </c>
      <c r="K51" s="38">
        <v>0</v>
      </c>
      <c r="L51" s="37"/>
      <c r="M51" s="36"/>
    </row>
    <row r="52" spans="1:13" ht="10.15" customHeight="1" x14ac:dyDescent="0.25">
      <c r="A52" s="45" t="s">
        <v>8</v>
      </c>
      <c r="B52" s="44"/>
      <c r="C52" s="49">
        <v>410</v>
      </c>
      <c r="D52" s="45">
        <v>600</v>
      </c>
      <c r="E52" s="48">
        <v>750</v>
      </c>
      <c r="F52" s="47">
        <f>D52-E52</f>
        <v>-150</v>
      </c>
      <c r="G52" s="46">
        <f>IF(F52&gt;0,1,D52/E52)</f>
        <v>0.8</v>
      </c>
      <c r="H52" s="38">
        <f>E52/I52</f>
        <v>31.25</v>
      </c>
      <c r="I52" s="38">
        <v>24</v>
      </c>
      <c r="J52" s="38">
        <f>D52/I52</f>
        <v>25</v>
      </c>
      <c r="K52" s="38">
        <f>IF(D52/H52&gt;I52,I52,D52/H52)</f>
        <v>19.2</v>
      </c>
      <c r="L52" s="37"/>
      <c r="M52" s="36"/>
    </row>
    <row r="53" spans="1:13" ht="10.15" customHeight="1" x14ac:dyDescent="0.25">
      <c r="A53" s="45" t="s">
        <v>8</v>
      </c>
      <c r="B53" s="44"/>
      <c r="C53" s="49">
        <v>411</v>
      </c>
      <c r="D53" s="45">
        <v>627</v>
      </c>
      <c r="E53" s="48">
        <v>750</v>
      </c>
      <c r="F53" s="47">
        <f>D53-E53</f>
        <v>-123</v>
      </c>
      <c r="G53" s="46">
        <f>IF(F53&gt;0,1,D53/E53)</f>
        <v>0.83599999999999997</v>
      </c>
      <c r="H53" s="38">
        <f>E53/I53</f>
        <v>31.25</v>
      </c>
      <c r="I53" s="38">
        <v>24</v>
      </c>
      <c r="J53" s="38">
        <f>D53/I53</f>
        <v>26.125</v>
      </c>
      <c r="K53" s="38">
        <f>IF(D53/H53&gt;I53,I53,D53/H53)</f>
        <v>20.064</v>
      </c>
      <c r="L53" s="37"/>
      <c r="M53" s="36"/>
    </row>
    <row r="54" spans="1:13" ht="10.15" customHeight="1" x14ac:dyDescent="0.25">
      <c r="A54" s="45" t="s">
        <v>8</v>
      </c>
      <c r="B54" s="44"/>
      <c r="C54" s="49">
        <v>412</v>
      </c>
      <c r="D54" s="45">
        <v>590</v>
      </c>
      <c r="E54" s="48">
        <v>750</v>
      </c>
      <c r="F54" s="47">
        <f>D54-E54</f>
        <v>-160</v>
      </c>
      <c r="G54" s="46">
        <f>IF(F54&gt;0,1,D54/E54)</f>
        <v>0.78666666666666663</v>
      </c>
      <c r="H54" s="38">
        <f>E54/I54</f>
        <v>31.25</v>
      </c>
      <c r="I54" s="38">
        <v>24</v>
      </c>
      <c r="J54" s="38">
        <f>D54/I54</f>
        <v>24.583333333333332</v>
      </c>
      <c r="K54" s="38">
        <v>0</v>
      </c>
      <c r="L54" s="37"/>
      <c r="M54" s="36"/>
    </row>
    <row r="55" spans="1:13" ht="10.15" customHeight="1" x14ac:dyDescent="0.25">
      <c r="A55" s="45" t="s">
        <v>8</v>
      </c>
      <c r="B55" s="44"/>
      <c r="C55" s="49">
        <v>413</v>
      </c>
      <c r="D55" s="45">
        <v>634</v>
      </c>
      <c r="E55" s="48">
        <v>750</v>
      </c>
      <c r="F55" s="47">
        <f>D55-E55</f>
        <v>-116</v>
      </c>
      <c r="G55" s="46">
        <f>IF(F55&gt;0,1,D55/E55)</f>
        <v>0.84533333333333338</v>
      </c>
      <c r="H55" s="38">
        <f>E55/I55</f>
        <v>31.25</v>
      </c>
      <c r="I55" s="38">
        <v>24</v>
      </c>
      <c r="J55" s="38">
        <f>D55/I55</f>
        <v>26.416666666666668</v>
      </c>
      <c r="K55" s="38">
        <f>IF(D55/H55&gt;I55,I55,D55/H55)</f>
        <v>20.288</v>
      </c>
      <c r="L55" s="37"/>
      <c r="M55" s="36"/>
    </row>
    <row r="56" spans="1:13" ht="10.15" customHeight="1" x14ac:dyDescent="0.25">
      <c r="A56" s="45" t="s">
        <v>8</v>
      </c>
      <c r="B56" s="44"/>
      <c r="C56" s="49">
        <v>415</v>
      </c>
      <c r="D56" s="45">
        <v>325</v>
      </c>
      <c r="E56" s="48">
        <v>750</v>
      </c>
      <c r="F56" s="47">
        <f>D56-E56</f>
        <v>-425</v>
      </c>
      <c r="G56" s="46">
        <f>IF(F56&gt;0,1,D56/E56)</f>
        <v>0.43333333333333335</v>
      </c>
      <c r="H56" s="38">
        <f>E56/I56</f>
        <v>31.25</v>
      </c>
      <c r="I56" s="38">
        <v>24</v>
      </c>
      <c r="J56" s="38">
        <f>D56/I56</f>
        <v>13.541666666666666</v>
      </c>
      <c r="K56" s="38">
        <v>0</v>
      </c>
      <c r="L56" s="37"/>
      <c r="M56" s="36"/>
    </row>
    <row r="57" spans="1:13" ht="10.15" customHeight="1" x14ac:dyDescent="0.25">
      <c r="A57" s="45" t="s">
        <v>8</v>
      </c>
      <c r="B57" s="44"/>
      <c r="C57" s="49">
        <v>416</v>
      </c>
      <c r="D57" s="45">
        <v>754</v>
      </c>
      <c r="E57" s="48">
        <v>750</v>
      </c>
      <c r="F57" s="47">
        <f>D57-E57</f>
        <v>4</v>
      </c>
      <c r="G57" s="46">
        <f>IF(F57&gt;0,1,D57/E57)</f>
        <v>1</v>
      </c>
      <c r="H57" s="38">
        <f>E57/I57</f>
        <v>31.25</v>
      </c>
      <c r="I57" s="38">
        <v>24</v>
      </c>
      <c r="J57" s="38">
        <f>D57/I57</f>
        <v>31.416666666666668</v>
      </c>
      <c r="K57" s="38">
        <f>IF(D57/H57&gt;I57,I57,D57/H57)</f>
        <v>24</v>
      </c>
      <c r="L57" s="37"/>
      <c r="M57" s="36"/>
    </row>
    <row r="58" spans="1:13" ht="10.15" customHeight="1" x14ac:dyDescent="0.25">
      <c r="A58" s="45" t="s">
        <v>8</v>
      </c>
      <c r="B58" s="44"/>
      <c r="C58" s="49">
        <v>417</v>
      </c>
      <c r="D58" s="45">
        <v>516</v>
      </c>
      <c r="E58" s="48">
        <v>750</v>
      </c>
      <c r="F58" s="47">
        <f>D58-E58</f>
        <v>-234</v>
      </c>
      <c r="G58" s="46">
        <f>IF(F58&gt;0,1,D58/E58)</f>
        <v>0.68799999999999994</v>
      </c>
      <c r="H58" s="38">
        <f>E58/I58</f>
        <v>31.25</v>
      </c>
      <c r="I58" s="38">
        <v>24</v>
      </c>
      <c r="J58" s="38">
        <f>D58/I58</f>
        <v>21.5</v>
      </c>
      <c r="K58" s="38">
        <v>0</v>
      </c>
      <c r="L58" s="37"/>
      <c r="M58" s="36"/>
    </row>
    <row r="59" spans="1:13" ht="10.15" customHeight="1" x14ac:dyDescent="0.25">
      <c r="A59" s="45" t="s">
        <v>8</v>
      </c>
      <c r="B59" s="44"/>
      <c r="C59" s="49">
        <v>418</v>
      </c>
      <c r="D59" s="45">
        <v>654</v>
      </c>
      <c r="E59" s="48">
        <v>750</v>
      </c>
      <c r="F59" s="47">
        <f>D59-E59</f>
        <v>-96</v>
      </c>
      <c r="G59" s="46">
        <f>IF(F59&gt;0,1,D59/E59)</f>
        <v>0.872</v>
      </c>
      <c r="H59" s="38">
        <f>E59/I59</f>
        <v>31.25</v>
      </c>
      <c r="I59" s="38">
        <v>24</v>
      </c>
      <c r="J59" s="38">
        <f>D59/I59</f>
        <v>27.25</v>
      </c>
      <c r="K59" s="38">
        <f>IF(D59/H59&gt;I59,I59,D59/H59)</f>
        <v>20.928000000000001</v>
      </c>
      <c r="L59" s="37"/>
      <c r="M59" s="36"/>
    </row>
    <row r="60" spans="1:13" ht="10.15" customHeight="1" x14ac:dyDescent="0.25">
      <c r="A60" s="45" t="s">
        <v>8</v>
      </c>
      <c r="B60" s="44"/>
      <c r="C60" s="49">
        <v>420</v>
      </c>
      <c r="D60" s="45">
        <v>611</v>
      </c>
      <c r="E60" s="48">
        <v>750</v>
      </c>
      <c r="F60" s="47">
        <f>D60-E60</f>
        <v>-139</v>
      </c>
      <c r="G60" s="46">
        <f>IF(F60&gt;0,1,D60/E60)</f>
        <v>0.81466666666666665</v>
      </c>
      <c r="H60" s="38">
        <f>E60/I60</f>
        <v>31.25</v>
      </c>
      <c r="I60" s="38">
        <v>24</v>
      </c>
      <c r="J60" s="38">
        <f>D60/I60</f>
        <v>25.458333333333332</v>
      </c>
      <c r="K60" s="38">
        <f>IF(D60/H60&gt;I60,I60,D60/H60)</f>
        <v>19.552</v>
      </c>
      <c r="L60" s="37"/>
      <c r="M60" s="36"/>
    </row>
    <row r="61" spans="1:13" ht="10.15" customHeight="1" x14ac:dyDescent="0.25">
      <c r="A61" s="45" t="s">
        <v>8</v>
      </c>
      <c r="B61" s="44"/>
      <c r="C61" s="49">
        <v>421</v>
      </c>
      <c r="D61" s="45">
        <v>603</v>
      </c>
      <c r="E61" s="48">
        <v>750</v>
      </c>
      <c r="F61" s="47">
        <f>D61-E61</f>
        <v>-147</v>
      </c>
      <c r="G61" s="46">
        <f>IF(F61&gt;0,1,D61/E61)</f>
        <v>0.80400000000000005</v>
      </c>
      <c r="H61" s="38">
        <f>E61/I61</f>
        <v>31.25</v>
      </c>
      <c r="I61" s="38">
        <v>24</v>
      </c>
      <c r="J61" s="38">
        <f>D61/I61</f>
        <v>25.125</v>
      </c>
      <c r="K61" s="38">
        <f>IF(D61/H61&gt;I61,I61,D61/H61)</f>
        <v>19.295999999999999</v>
      </c>
      <c r="L61" s="37"/>
      <c r="M61" s="36"/>
    </row>
    <row r="62" spans="1:13" ht="10.15" customHeight="1" x14ac:dyDescent="0.25">
      <c r="A62" s="45" t="s">
        <v>8</v>
      </c>
      <c r="B62" s="44"/>
      <c r="C62" s="49">
        <v>422</v>
      </c>
      <c r="D62" s="45">
        <v>594</v>
      </c>
      <c r="E62" s="48">
        <v>750</v>
      </c>
      <c r="F62" s="47">
        <f>D62-E62</f>
        <v>-156</v>
      </c>
      <c r="G62" s="46">
        <f>IF(F62&gt;0,1,D62/E62)</f>
        <v>0.79200000000000004</v>
      </c>
      <c r="H62" s="38">
        <f>E62/I62</f>
        <v>31.25</v>
      </c>
      <c r="I62" s="38">
        <v>24</v>
      </c>
      <c r="J62" s="38">
        <f>D62/I62</f>
        <v>24.75</v>
      </c>
      <c r="K62" s="38">
        <v>0</v>
      </c>
      <c r="L62" s="37"/>
      <c r="M62" s="36"/>
    </row>
    <row r="63" spans="1:13" ht="10.15" customHeight="1" x14ac:dyDescent="0.25">
      <c r="A63" s="45" t="s">
        <v>8</v>
      </c>
      <c r="B63" s="44"/>
      <c r="C63" s="49">
        <v>423</v>
      </c>
      <c r="D63" s="45">
        <v>723</v>
      </c>
      <c r="E63" s="48">
        <v>750</v>
      </c>
      <c r="F63" s="47">
        <f>D63-E63</f>
        <v>-27</v>
      </c>
      <c r="G63" s="46">
        <f>IF(F63&gt;0,1,D63/E63)</f>
        <v>0.96399999999999997</v>
      </c>
      <c r="H63" s="38">
        <f>E63/I63</f>
        <v>31.25</v>
      </c>
      <c r="I63" s="38">
        <v>24</v>
      </c>
      <c r="J63" s="38">
        <f>D63/I63</f>
        <v>30.125</v>
      </c>
      <c r="K63" s="38">
        <f>IF(D63/H63&gt;I63,I63,D63/H63)</f>
        <v>23.135999999999999</v>
      </c>
      <c r="L63" s="37"/>
      <c r="M63" s="36"/>
    </row>
    <row r="64" spans="1:13" ht="10.15" customHeight="1" x14ac:dyDescent="0.25">
      <c r="A64" s="45" t="s">
        <v>8</v>
      </c>
      <c r="B64" s="44"/>
      <c r="C64" s="49">
        <v>424</v>
      </c>
      <c r="D64" s="45">
        <v>488</v>
      </c>
      <c r="E64" s="48">
        <v>750</v>
      </c>
      <c r="F64" s="47">
        <f>D64-E64</f>
        <v>-262</v>
      </c>
      <c r="G64" s="46">
        <f>IF(F64&gt;0,1,D64/E64)</f>
        <v>0.65066666666666662</v>
      </c>
      <c r="H64" s="38">
        <f>E64/I64</f>
        <v>31.25</v>
      </c>
      <c r="I64" s="38">
        <v>24</v>
      </c>
      <c r="J64" s="38">
        <f>D64/I64</f>
        <v>20.333333333333332</v>
      </c>
      <c r="K64" s="38">
        <v>0</v>
      </c>
      <c r="L64" s="37"/>
      <c r="M64" s="36"/>
    </row>
    <row r="65" spans="1:13" ht="10.15" customHeight="1" x14ac:dyDescent="0.25">
      <c r="A65" s="45" t="s">
        <v>8</v>
      </c>
      <c r="B65" s="44"/>
      <c r="C65" s="49">
        <v>425</v>
      </c>
      <c r="D65" s="45">
        <v>466</v>
      </c>
      <c r="E65" s="48">
        <v>750</v>
      </c>
      <c r="F65" s="47">
        <f>D65-E65</f>
        <v>-284</v>
      </c>
      <c r="G65" s="46">
        <f>IF(F65&gt;0,1,D65/E65)</f>
        <v>0.62133333333333329</v>
      </c>
      <c r="H65" s="38">
        <f>E65/I65</f>
        <v>31.25</v>
      </c>
      <c r="I65" s="38">
        <v>24</v>
      </c>
      <c r="J65" s="38">
        <f>D65/I65</f>
        <v>19.416666666666668</v>
      </c>
      <c r="K65" s="38">
        <v>0</v>
      </c>
      <c r="L65" s="37"/>
      <c r="M65" s="36"/>
    </row>
    <row r="66" spans="1:13" ht="10.15" customHeight="1" x14ac:dyDescent="0.25">
      <c r="A66" s="45" t="s">
        <v>8</v>
      </c>
      <c r="B66" s="44"/>
      <c r="C66" s="49">
        <v>426</v>
      </c>
      <c r="D66" s="45">
        <v>597</v>
      </c>
      <c r="E66" s="48">
        <v>750</v>
      </c>
      <c r="F66" s="47">
        <f>D66-E66</f>
        <v>-153</v>
      </c>
      <c r="G66" s="46">
        <f>IF(F66&gt;0,1,D66/E66)</f>
        <v>0.79600000000000004</v>
      </c>
      <c r="H66" s="38">
        <f>E66/I66</f>
        <v>31.25</v>
      </c>
      <c r="I66" s="38">
        <v>24</v>
      </c>
      <c r="J66" s="38">
        <f>D66/I66</f>
        <v>24.875</v>
      </c>
      <c r="K66" s="38">
        <v>0</v>
      </c>
      <c r="L66" s="37"/>
      <c r="M66" s="36"/>
    </row>
    <row r="67" spans="1:13" ht="10.15" customHeight="1" x14ac:dyDescent="0.25">
      <c r="A67" s="45" t="s">
        <v>8</v>
      </c>
      <c r="B67" s="44"/>
      <c r="C67" s="49">
        <v>460</v>
      </c>
      <c r="D67" s="45">
        <v>727</v>
      </c>
      <c r="E67" s="48">
        <v>750</v>
      </c>
      <c r="F67" s="47">
        <f>D67-E67</f>
        <v>-23</v>
      </c>
      <c r="G67" s="46">
        <f>IF(F67&gt;0,1,D67/E67)</f>
        <v>0.96933333333333338</v>
      </c>
      <c r="H67" s="38">
        <f>E67/I67</f>
        <v>31.25</v>
      </c>
      <c r="I67" s="38">
        <v>24</v>
      </c>
      <c r="J67" s="38">
        <f>D67/I67</f>
        <v>30.291666666666668</v>
      </c>
      <c r="K67" s="38">
        <f>IF(D67/H67&gt;I67,I67,D67/H67)</f>
        <v>23.263999999999999</v>
      </c>
      <c r="L67" s="37"/>
      <c r="M67" s="36"/>
    </row>
    <row r="68" spans="1:13" ht="10.15" customHeight="1" x14ac:dyDescent="0.25">
      <c r="A68" s="45" t="s">
        <v>8</v>
      </c>
      <c r="B68" s="44"/>
      <c r="C68" s="49">
        <v>461</v>
      </c>
      <c r="D68" s="45">
        <v>724</v>
      </c>
      <c r="E68" s="48">
        <v>750</v>
      </c>
      <c r="F68" s="47">
        <f>D68-E68</f>
        <v>-26</v>
      </c>
      <c r="G68" s="46">
        <f>IF(F68&gt;0,1,D68/E68)</f>
        <v>0.96533333333333338</v>
      </c>
      <c r="H68" s="38">
        <f>E68/I68</f>
        <v>31.25</v>
      </c>
      <c r="I68" s="38">
        <v>24</v>
      </c>
      <c r="J68" s="38">
        <f>D68/I68</f>
        <v>30.166666666666668</v>
      </c>
      <c r="K68" s="38">
        <f>IF(D68/H68&gt;I68,I68,D68/H68)</f>
        <v>23.167999999999999</v>
      </c>
      <c r="L68" s="37"/>
      <c r="M68" s="36"/>
    </row>
    <row r="69" spans="1:13" ht="10.15" customHeight="1" x14ac:dyDescent="0.25">
      <c r="A69" s="45" t="s">
        <v>8</v>
      </c>
      <c r="B69" s="44"/>
      <c r="C69" s="49">
        <v>465</v>
      </c>
      <c r="D69" s="45">
        <v>717</v>
      </c>
      <c r="E69" s="48">
        <v>750</v>
      </c>
      <c r="F69" s="47">
        <f>D69-E69</f>
        <v>-33</v>
      </c>
      <c r="G69" s="46">
        <f>IF(F69&gt;0,1,D69/E69)</f>
        <v>0.95599999999999996</v>
      </c>
      <c r="H69" s="38">
        <f>E69/I69</f>
        <v>31.25</v>
      </c>
      <c r="I69" s="38">
        <v>24</v>
      </c>
      <c r="J69" s="38">
        <f>D69/I69</f>
        <v>29.875</v>
      </c>
      <c r="K69" s="38">
        <f>IF(D69/H69&gt;I69,I69,D69/H69)</f>
        <v>22.943999999999999</v>
      </c>
      <c r="L69" s="37"/>
      <c r="M69" s="36"/>
    </row>
    <row r="70" spans="1:13" ht="10.15" customHeight="1" x14ac:dyDescent="0.25">
      <c r="A70" s="45" t="s">
        <v>8</v>
      </c>
      <c r="B70" s="44"/>
      <c r="C70" s="49">
        <v>467</v>
      </c>
      <c r="D70" s="45">
        <v>699</v>
      </c>
      <c r="E70" s="48">
        <v>750</v>
      </c>
      <c r="F70" s="47">
        <f>D70-E70</f>
        <v>-51</v>
      </c>
      <c r="G70" s="46">
        <f>IF(F70&gt;0,1,D70/E70)</f>
        <v>0.93200000000000005</v>
      </c>
      <c r="H70" s="38">
        <f>E70/I70</f>
        <v>31.25</v>
      </c>
      <c r="I70" s="38">
        <v>24</v>
      </c>
      <c r="J70" s="38">
        <f>D70/I70</f>
        <v>29.125</v>
      </c>
      <c r="K70" s="38">
        <f>IF(D70/H70&gt;I70,I70,D70/H70)</f>
        <v>22.367999999999999</v>
      </c>
      <c r="L70" s="37"/>
      <c r="M70" s="36"/>
    </row>
    <row r="71" spans="1:13" ht="10.15" customHeight="1" x14ac:dyDescent="0.25">
      <c r="A71" s="45" t="s">
        <v>8</v>
      </c>
      <c r="B71" s="44"/>
      <c r="C71" s="49">
        <v>469</v>
      </c>
      <c r="D71" s="45">
        <v>718</v>
      </c>
      <c r="E71" s="48">
        <v>750</v>
      </c>
      <c r="F71" s="47">
        <f>D71-E71</f>
        <v>-32</v>
      </c>
      <c r="G71" s="46">
        <f>IF(F71&gt;0,1,D71/E71)</f>
        <v>0.95733333333333337</v>
      </c>
      <c r="H71" s="38">
        <f>E71/I71</f>
        <v>31.25</v>
      </c>
      <c r="I71" s="38">
        <v>24</v>
      </c>
      <c r="J71" s="38">
        <f>D71/I71</f>
        <v>29.916666666666668</v>
      </c>
      <c r="K71" s="38">
        <f>IF(D71/H71&gt;I71,I71,D71/H71)</f>
        <v>22.975999999999999</v>
      </c>
      <c r="L71" s="37"/>
      <c r="M71" s="36"/>
    </row>
    <row r="72" spans="1:13" ht="10.15" customHeight="1" x14ac:dyDescent="0.25">
      <c r="A72" s="45" t="s">
        <v>8</v>
      </c>
      <c r="B72" s="44"/>
      <c r="C72" s="49">
        <v>480</v>
      </c>
      <c r="D72" s="45">
        <v>924</v>
      </c>
      <c r="E72" s="48">
        <v>750</v>
      </c>
      <c r="F72" s="47">
        <f>D72-E72</f>
        <v>174</v>
      </c>
      <c r="G72" s="46">
        <f>IF(F72&gt;0,1,D72/E72)</f>
        <v>1</v>
      </c>
      <c r="H72" s="38">
        <f>E72/I72</f>
        <v>31.25</v>
      </c>
      <c r="I72" s="38">
        <v>24</v>
      </c>
      <c r="J72" s="38">
        <f>D72/I72</f>
        <v>38.5</v>
      </c>
      <c r="K72" s="38">
        <f>IF(D72/H72&gt;I72,I72,D72/H72)</f>
        <v>24</v>
      </c>
      <c r="L72" s="37"/>
      <c r="M72" s="36"/>
    </row>
    <row r="73" spans="1:13" ht="10.15" customHeight="1" x14ac:dyDescent="0.25">
      <c r="A73" s="45" t="s">
        <v>8</v>
      </c>
      <c r="B73" s="44"/>
      <c r="C73" s="49">
        <v>483</v>
      </c>
      <c r="D73" s="45">
        <v>1339</v>
      </c>
      <c r="E73" s="48">
        <v>750</v>
      </c>
      <c r="F73" s="47">
        <f>D73-E73</f>
        <v>589</v>
      </c>
      <c r="G73" s="46">
        <f>IF(F73&gt;0,1,D73/E73)</f>
        <v>1</v>
      </c>
      <c r="H73" s="38">
        <f>E73/I73</f>
        <v>31.25</v>
      </c>
      <c r="I73" s="38">
        <v>24</v>
      </c>
      <c r="J73" s="38">
        <f>D73/I73</f>
        <v>55.791666666666664</v>
      </c>
      <c r="K73" s="38">
        <f>IF(D73/H73&gt;I73,I73,D73/H73)</f>
        <v>24</v>
      </c>
      <c r="L73" s="37"/>
      <c r="M73" s="36"/>
    </row>
    <row r="74" spans="1:13" ht="10.15" customHeight="1" x14ac:dyDescent="0.25">
      <c r="A74" s="45" t="s">
        <v>8</v>
      </c>
      <c r="B74" s="44"/>
      <c r="C74" s="49" t="s">
        <v>18</v>
      </c>
      <c r="D74" s="45">
        <v>792</v>
      </c>
      <c r="E74" s="48">
        <v>750</v>
      </c>
      <c r="F74" s="47">
        <f>D74-E74</f>
        <v>42</v>
      </c>
      <c r="G74" s="46">
        <f>IF(F74&gt;0,1,D74/E74)</f>
        <v>1</v>
      </c>
      <c r="H74" s="38">
        <f>E74/I74</f>
        <v>31.25</v>
      </c>
      <c r="I74" s="38">
        <v>24</v>
      </c>
      <c r="J74" s="38">
        <f>D74/I74</f>
        <v>33</v>
      </c>
      <c r="K74" s="38">
        <f>IF(D74/H74&gt;I74,I74,D74/H74)</f>
        <v>24</v>
      </c>
      <c r="L74" s="37"/>
      <c r="M74" s="36"/>
    </row>
    <row r="75" spans="1:13" ht="10.15" customHeight="1" x14ac:dyDescent="0.25">
      <c r="A75" s="45" t="s">
        <v>8</v>
      </c>
      <c r="B75" s="44"/>
      <c r="C75" s="49" t="s">
        <v>17</v>
      </c>
      <c r="D75" s="45">
        <v>571</v>
      </c>
      <c r="E75" s="48">
        <v>750</v>
      </c>
      <c r="F75" s="47">
        <f>D75-E75</f>
        <v>-179</v>
      </c>
      <c r="G75" s="46">
        <f>IF(F75&gt;0,1,D75/E75)</f>
        <v>0.76133333333333331</v>
      </c>
      <c r="H75" s="38">
        <f>E75/I75</f>
        <v>31.25</v>
      </c>
      <c r="I75" s="38">
        <v>24</v>
      </c>
      <c r="J75" s="38">
        <f>D75/I75</f>
        <v>23.791666666666668</v>
      </c>
      <c r="K75" s="38">
        <v>0</v>
      </c>
      <c r="L75" s="37"/>
      <c r="M75" s="36"/>
    </row>
    <row r="76" spans="1:13" ht="10.15" customHeight="1" x14ac:dyDescent="0.25">
      <c r="A76" s="45" t="s">
        <v>8</v>
      </c>
      <c r="B76" s="44"/>
      <c r="C76" s="49" t="s">
        <v>16</v>
      </c>
      <c r="D76" s="45">
        <v>639</v>
      </c>
      <c r="E76" s="48">
        <v>750</v>
      </c>
      <c r="F76" s="47">
        <f>D76-E76</f>
        <v>-111</v>
      </c>
      <c r="G76" s="46">
        <f>IF(F76&gt;0,1,D76/E76)</f>
        <v>0.85199999999999998</v>
      </c>
      <c r="H76" s="38">
        <f>E76/I76</f>
        <v>31.25</v>
      </c>
      <c r="I76" s="38">
        <v>24</v>
      </c>
      <c r="J76" s="38">
        <f>D76/I76</f>
        <v>26.625</v>
      </c>
      <c r="K76" s="38">
        <f>IF(D76/H76&gt;I76,I76,D76/H76)</f>
        <v>20.448</v>
      </c>
      <c r="L76" s="37"/>
      <c r="M76" s="36"/>
    </row>
    <row r="77" spans="1:13" ht="10.15" customHeight="1" x14ac:dyDescent="0.25">
      <c r="A77" s="45" t="s">
        <v>8</v>
      </c>
      <c r="B77" s="44"/>
      <c r="C77" s="49" t="s">
        <v>15</v>
      </c>
      <c r="D77" s="45">
        <v>603</v>
      </c>
      <c r="E77" s="48">
        <v>750</v>
      </c>
      <c r="F77" s="47">
        <f>D77-E77</f>
        <v>-147</v>
      </c>
      <c r="G77" s="46">
        <f>IF(F77&gt;0,1,D77/E77)</f>
        <v>0.80400000000000005</v>
      </c>
      <c r="H77" s="38">
        <f>E77/I77</f>
        <v>31.25</v>
      </c>
      <c r="I77" s="38">
        <v>24</v>
      </c>
      <c r="J77" s="38">
        <f>D77/I77</f>
        <v>25.125</v>
      </c>
      <c r="K77" s="38">
        <f>IF(D77/H77&gt;I77,I77,D77/H77)</f>
        <v>19.295999999999999</v>
      </c>
      <c r="L77" s="37"/>
      <c r="M77" s="36"/>
    </row>
    <row r="78" spans="1:13" ht="10.15" customHeight="1" x14ac:dyDescent="0.25">
      <c r="A78" s="45" t="s">
        <v>8</v>
      </c>
      <c r="B78" s="44"/>
      <c r="C78" s="49" t="s">
        <v>14</v>
      </c>
      <c r="D78" s="45">
        <v>606</v>
      </c>
      <c r="E78" s="48">
        <v>750</v>
      </c>
      <c r="F78" s="47">
        <f>D78-E78</f>
        <v>-144</v>
      </c>
      <c r="G78" s="46">
        <f>IF(F78&gt;0,1,D78/E78)</f>
        <v>0.80800000000000005</v>
      </c>
      <c r="H78" s="38">
        <f>E78/I78</f>
        <v>31.25</v>
      </c>
      <c r="I78" s="38">
        <v>24</v>
      </c>
      <c r="J78" s="38">
        <f>D78/I78</f>
        <v>25.25</v>
      </c>
      <c r="K78" s="38">
        <f>IF(D78/H78&gt;I78,I78,D78/H78)</f>
        <v>19.391999999999999</v>
      </c>
      <c r="L78" s="37"/>
      <c r="M78" s="36"/>
    </row>
    <row r="79" spans="1:13" ht="10.15" customHeight="1" x14ac:dyDescent="0.25">
      <c r="A79" s="45" t="s">
        <v>8</v>
      </c>
      <c r="B79" s="44"/>
      <c r="C79" s="49" t="s">
        <v>13</v>
      </c>
      <c r="D79" s="45">
        <v>1035</v>
      </c>
      <c r="E79" s="48">
        <v>750</v>
      </c>
      <c r="F79" s="47">
        <f>D79-E79</f>
        <v>285</v>
      </c>
      <c r="G79" s="46">
        <f>IF(F79&gt;0,1,D79/E79)</f>
        <v>1</v>
      </c>
      <c r="H79" s="38">
        <f>E79/I79</f>
        <v>31.25</v>
      </c>
      <c r="I79" s="38">
        <v>24</v>
      </c>
      <c r="J79" s="38">
        <f>D79/I79</f>
        <v>43.125</v>
      </c>
      <c r="K79" s="38">
        <f>IF(D79/H79&gt;I79,I79,D79/H79)</f>
        <v>24</v>
      </c>
      <c r="L79" s="37"/>
      <c r="M79" s="36"/>
    </row>
    <row r="80" spans="1:13" ht="10.15" customHeight="1" x14ac:dyDescent="0.25">
      <c r="A80" s="45" t="s">
        <v>8</v>
      </c>
      <c r="B80" s="44"/>
      <c r="C80" s="49" t="s">
        <v>12</v>
      </c>
      <c r="D80" s="45">
        <v>1371</v>
      </c>
      <c r="E80" s="48">
        <v>750</v>
      </c>
      <c r="F80" s="47">
        <f>D80-E80</f>
        <v>621</v>
      </c>
      <c r="G80" s="46">
        <f>IF(F80&gt;0,1,D80/E80)</f>
        <v>1</v>
      </c>
      <c r="H80" s="38">
        <f>E80/I80</f>
        <v>31.25</v>
      </c>
      <c r="I80" s="38">
        <v>24</v>
      </c>
      <c r="J80" s="38">
        <f>D80/I80</f>
        <v>57.125</v>
      </c>
      <c r="K80" s="38">
        <f>IF(D80/H80&gt;I80,I80,D80/H80)</f>
        <v>24</v>
      </c>
      <c r="L80" s="37"/>
      <c r="M80" s="36"/>
    </row>
    <row r="81" spans="1:15" ht="10.15" customHeight="1" x14ac:dyDescent="0.25">
      <c r="A81" s="45" t="s">
        <v>8</v>
      </c>
      <c r="B81" s="44"/>
      <c r="C81" s="49" t="s">
        <v>11</v>
      </c>
      <c r="D81" s="45">
        <v>622</v>
      </c>
      <c r="E81" s="48">
        <v>750</v>
      </c>
      <c r="F81" s="47">
        <f>D81-E81</f>
        <v>-128</v>
      </c>
      <c r="G81" s="46">
        <f>IF(F81&gt;0,1,D81/E81)</f>
        <v>0.82933333333333337</v>
      </c>
      <c r="H81" s="38">
        <f>E81/I81</f>
        <v>31.25</v>
      </c>
      <c r="I81" s="38">
        <v>24</v>
      </c>
      <c r="J81" s="38">
        <f>D81/I81</f>
        <v>25.916666666666668</v>
      </c>
      <c r="K81" s="38">
        <f>IF(D81/H81&gt;I81,I81,D81/H81)</f>
        <v>19.904</v>
      </c>
      <c r="L81" s="37"/>
      <c r="M81" s="36"/>
    </row>
    <row r="82" spans="1:15" ht="10.15" customHeight="1" x14ac:dyDescent="0.25">
      <c r="A82" s="45" t="s">
        <v>8</v>
      </c>
      <c r="B82" s="44"/>
      <c r="C82" s="49" t="s">
        <v>10</v>
      </c>
      <c r="D82" s="45">
        <v>590</v>
      </c>
      <c r="E82" s="48">
        <v>750</v>
      </c>
      <c r="F82" s="47">
        <f>D82-E82</f>
        <v>-160</v>
      </c>
      <c r="G82" s="46">
        <f>IF(F82&gt;0,1,D82/E82)</f>
        <v>0.78666666666666663</v>
      </c>
      <c r="H82" s="38">
        <f>E82/I82</f>
        <v>31.25</v>
      </c>
      <c r="I82" s="38">
        <v>24</v>
      </c>
      <c r="J82" s="38">
        <f>D82/I82</f>
        <v>24.583333333333332</v>
      </c>
      <c r="K82" s="38">
        <v>0</v>
      </c>
      <c r="L82" s="37"/>
      <c r="M82" s="36"/>
    </row>
    <row r="83" spans="1:15" ht="10.15" customHeight="1" x14ac:dyDescent="0.25">
      <c r="A83" s="45" t="s">
        <v>8</v>
      </c>
      <c r="B83" s="44"/>
      <c r="C83" s="49" t="s">
        <v>9</v>
      </c>
      <c r="D83" s="45">
        <v>639</v>
      </c>
      <c r="E83" s="48">
        <v>750</v>
      </c>
      <c r="F83" s="47">
        <f>D83-E83</f>
        <v>-111</v>
      </c>
      <c r="G83" s="46">
        <f>IF(F83&gt;0,1,D83/E83)</f>
        <v>0.85199999999999998</v>
      </c>
      <c r="H83" s="38">
        <f>E83/I83</f>
        <v>31.25</v>
      </c>
      <c r="I83" s="38">
        <v>24</v>
      </c>
      <c r="J83" s="38">
        <f>D83/I83</f>
        <v>26.625</v>
      </c>
      <c r="K83" s="38">
        <f>IF(D83/H83&gt;I83,I83,D83/H83)</f>
        <v>20.448</v>
      </c>
      <c r="L83" s="37"/>
      <c r="M83" s="36"/>
    </row>
    <row r="84" spans="1:15" ht="10.15" customHeight="1" thickBot="1" x14ac:dyDescent="0.3">
      <c r="A84" s="45" t="s">
        <v>8</v>
      </c>
      <c r="B84" s="44"/>
      <c r="C84" s="43" t="s">
        <v>7</v>
      </c>
      <c r="D84" s="42">
        <v>1014</v>
      </c>
      <c r="E84" s="41">
        <v>750</v>
      </c>
      <c r="F84" s="40">
        <f>D84-E84</f>
        <v>264</v>
      </c>
      <c r="G84" s="39">
        <f>IF(F84&gt;0,1,D84/E84)</f>
        <v>1</v>
      </c>
      <c r="H84" s="38">
        <f>E84/I84</f>
        <v>31.25</v>
      </c>
      <c r="I84" s="38">
        <v>24</v>
      </c>
      <c r="J84" s="38">
        <f>D84/I84</f>
        <v>42.25</v>
      </c>
      <c r="K84" s="38">
        <f>IF(D84/H84&gt;I84,I84,D84/H84)</f>
        <v>24</v>
      </c>
      <c r="L84" s="37"/>
      <c r="M84" s="36"/>
    </row>
    <row r="85" spans="1:15" ht="12.75" customHeight="1" thickBot="1" x14ac:dyDescent="0.3">
      <c r="A85" s="35"/>
      <c r="B85" s="17"/>
      <c r="C85" s="34"/>
      <c r="D85" s="5" t="s">
        <v>6</v>
      </c>
      <c r="E85" s="4"/>
      <c r="F85" s="33"/>
      <c r="G85" s="12">
        <f>AVERAGE(G10:G84)</f>
        <v>0.85719111111111113</v>
      </c>
      <c r="H85" s="32"/>
      <c r="I85" s="31"/>
      <c r="J85" s="30"/>
      <c r="K85" s="29"/>
      <c r="L85" s="28"/>
      <c r="M85" s="27"/>
      <c r="N85" s="20"/>
      <c r="O85" s="26"/>
    </row>
    <row r="86" spans="1:15" ht="12.75" customHeight="1" thickBot="1" x14ac:dyDescent="0.3">
      <c r="A86" s="25"/>
      <c r="B86" s="24"/>
      <c r="C86" s="23"/>
      <c r="D86" s="15" t="s">
        <v>5</v>
      </c>
      <c r="E86" s="14"/>
      <c r="F86" s="13"/>
      <c r="G86" s="22">
        <v>1467</v>
      </c>
      <c r="H86" s="11" t="s">
        <v>4</v>
      </c>
      <c r="I86" s="10"/>
      <c r="J86" s="9"/>
      <c r="K86" s="8">
        <f>SUM(K10:K84)</f>
        <v>1264.7360000000003</v>
      </c>
      <c r="L86" s="21"/>
      <c r="M86" s="20"/>
      <c r="N86" s="7"/>
      <c r="O86" s="19"/>
    </row>
    <row r="87" spans="1:15" ht="12.75" customHeight="1" thickBot="1" x14ac:dyDescent="0.3">
      <c r="A87" s="18"/>
      <c r="B87" s="17"/>
      <c r="C87" s="16"/>
      <c r="D87" s="15" t="s">
        <v>3</v>
      </c>
      <c r="E87" s="14"/>
      <c r="F87" s="13"/>
      <c r="G87" s="12">
        <f>G86/K87</f>
        <v>1.3646186658252601</v>
      </c>
      <c r="H87" s="11" t="s">
        <v>2</v>
      </c>
      <c r="I87" s="10"/>
      <c r="J87" s="9"/>
      <c r="K87" s="8">
        <f>K86*0.85</f>
        <v>1075.0256000000002</v>
      </c>
      <c r="N87" s="7"/>
      <c r="O87" s="6"/>
    </row>
    <row r="88" spans="1:15" ht="15.75" thickBot="1" x14ac:dyDescent="0.3">
      <c r="H88" s="5" t="s">
        <v>1</v>
      </c>
      <c r="I88" s="4"/>
      <c r="J88" s="4"/>
      <c r="K88" s="3">
        <f>COUNTIF(K10:K84, "&gt;0")*21</f>
        <v>1218</v>
      </c>
    </row>
    <row r="89" spans="1:15" ht="15.75" thickBot="1" x14ac:dyDescent="0.3">
      <c r="H89" s="5" t="s">
        <v>0</v>
      </c>
      <c r="I89" s="4"/>
      <c r="J89" s="4"/>
      <c r="K89" s="3">
        <f>K88*0.85</f>
        <v>1035.3</v>
      </c>
    </row>
  </sheetData>
  <mergeCells count="23">
    <mergeCell ref="H87:J87"/>
    <mergeCell ref="A86:B87"/>
    <mergeCell ref="N86:N87"/>
    <mergeCell ref="D86:F86"/>
    <mergeCell ref="D87:F87"/>
    <mergeCell ref="H86:J86"/>
    <mergeCell ref="C6:C7"/>
    <mergeCell ref="D6:G6"/>
    <mergeCell ref="A1:B1"/>
    <mergeCell ref="C1:I1"/>
    <mergeCell ref="C8:M8"/>
    <mergeCell ref="B11:B85"/>
    <mergeCell ref="D85:F85"/>
    <mergeCell ref="H88:J88"/>
    <mergeCell ref="H89:J89"/>
    <mergeCell ref="J1:O1"/>
    <mergeCell ref="A2:B2"/>
    <mergeCell ref="A3:B3"/>
    <mergeCell ref="H6:K6"/>
    <mergeCell ref="L6:L7"/>
    <mergeCell ref="M6:M7"/>
    <mergeCell ref="A6:A7"/>
    <mergeCell ref="B6:B7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Capacity-FQI_9-12</vt:lpstr>
      <vt:lpstr>'Capacity-FQI_9-12'!Print_Area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2013-02-08T15:22:15Z</dcterms:created>
  <dcterms:modified xsi:type="dcterms:W3CDTF">2013-02-08T15:23:02Z</dcterms:modified>
</cp:coreProperties>
</file>