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'Capacity-FQI_K-8'!$A$1:$O$27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3" i="2"/>
  <c r="C25" i="2" s="1"/>
  <c r="C14" i="2"/>
  <c r="C12" i="2"/>
  <c r="C8" i="2"/>
  <c r="C10" i="2" s="1"/>
  <c r="C4" i="2"/>
  <c r="C2" i="2"/>
  <c r="C1" i="2"/>
  <c r="C1" i="1"/>
  <c r="C2" i="1"/>
  <c r="C3" i="1"/>
  <c r="F10" i="1"/>
  <c r="G10" i="1"/>
  <c r="H10" i="1"/>
  <c r="J10" i="1"/>
  <c r="K10" i="1"/>
  <c r="K28" i="1" s="1"/>
  <c r="K29" i="1" s="1"/>
  <c r="F11" i="1"/>
  <c r="G11" i="1"/>
  <c r="H11" i="1"/>
  <c r="J11" i="1"/>
  <c r="K11" i="1"/>
  <c r="F12" i="1"/>
  <c r="G12" i="1" s="1"/>
  <c r="H12" i="1"/>
  <c r="K12" i="1" s="1"/>
  <c r="K26" i="1" s="1"/>
  <c r="K27" i="1" s="1"/>
  <c r="G27" i="1" s="1"/>
  <c r="J12" i="1"/>
  <c r="F13" i="1"/>
  <c r="G13" i="1"/>
  <c r="H13" i="1"/>
  <c r="K13" i="1" s="1"/>
  <c r="J13" i="1"/>
  <c r="F14" i="1"/>
  <c r="G14" i="1" s="1"/>
  <c r="H14" i="1"/>
  <c r="J14" i="1"/>
  <c r="K14" i="1"/>
  <c r="F15" i="1"/>
  <c r="G15" i="1"/>
  <c r="H15" i="1"/>
  <c r="K15" i="1" s="1"/>
  <c r="J15" i="1"/>
  <c r="F16" i="1"/>
  <c r="G16" i="1"/>
  <c r="H16" i="1"/>
  <c r="J16" i="1"/>
  <c r="K16" i="1"/>
  <c r="F17" i="1"/>
  <c r="G17" i="1"/>
  <c r="H17" i="1"/>
  <c r="J17" i="1"/>
  <c r="K17" i="1"/>
  <c r="F18" i="1"/>
  <c r="G18" i="1"/>
  <c r="H18" i="1"/>
  <c r="J18" i="1"/>
  <c r="K18" i="1"/>
  <c r="F19" i="1"/>
  <c r="G19" i="1"/>
  <c r="H19" i="1"/>
  <c r="J19" i="1"/>
  <c r="K19" i="1"/>
  <c r="F20" i="1"/>
  <c r="G20" i="1" s="1"/>
  <c r="H20" i="1"/>
  <c r="K20" i="1" s="1"/>
  <c r="J20" i="1"/>
  <c r="F21" i="1"/>
  <c r="G21" i="1"/>
  <c r="H21" i="1"/>
  <c r="K21" i="1" s="1"/>
  <c r="J21" i="1"/>
  <c r="F22" i="1"/>
  <c r="G22" i="1" s="1"/>
  <c r="H22" i="1"/>
  <c r="J22" i="1"/>
  <c r="K22" i="1"/>
  <c r="F23" i="1"/>
  <c r="G23" i="1"/>
  <c r="H23" i="1"/>
  <c r="K23" i="1" s="1"/>
  <c r="J23" i="1"/>
  <c r="F24" i="1"/>
  <c r="G24" i="1"/>
  <c r="H24" i="1"/>
  <c r="J24" i="1"/>
  <c r="K24" i="1"/>
  <c r="G25" i="1" l="1"/>
</calcChain>
</file>

<file path=xl/sharedStrings.xml><?xml version="1.0" encoding="utf-8"?>
<sst xmlns="http://schemas.openxmlformats.org/spreadsheetml/2006/main" count="63" uniqueCount="43">
  <si>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</si>
  <si>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</si>
  <si>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</si>
  <si>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</si>
  <si>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</si>
  <si>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2011 Enrollment = </t>
  </si>
  <si>
    <t xml:space="preserve">Classroom Adequacy % Score = </t>
  </si>
  <si>
    <t>General Classroom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</si>
  <si>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</si>
  <si>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</si>
  <si>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</si>
  <si>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</si>
  <si>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</si>
  <si>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</si>
  <si>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</si>
  <si>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</si>
  <si>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</si>
  <si>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</si>
  <si>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</si>
  <si>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</si>
  <si>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</si>
  <si>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</si>
  <si>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</si>
  <si>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</si>
  <si>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</si>
  <si>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</si>
  <si>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</si>
  <si>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</si>
  <si>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</si>
  <si>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</si>
  <si>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</si>
  <si>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</si>
  <si>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</si>
  <si>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</si>
  <si>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</si>
  <si>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</si>
  <si>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2011/12 Enrollment = 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</si>
  <si>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</si>
  <si>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</si>
  <si>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</si>
  <si>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</si>
  <si>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Educational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</si>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</sst>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top"/>
    </xf>
    <xf numFmtId="9" fontId="3" fillId="0" borderId="4" xfId="3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7" fillId="0" borderId="0" xfId="4" applyFont="1" applyBorder="1" applyAlignment="1">
      <alignment horizontal="left" vertical="top"/>
    </xf>
    <xf numFmtId="2" fontId="7" fillId="0" borderId="10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164" fontId="7" fillId="0" borderId="10" xfId="4" applyNumberFormat="1" applyFont="1" applyBorder="1" applyAlignment="1">
      <alignment horizontal="right" vertical="top"/>
    </xf>
    <xf numFmtId="0" fontId="7" fillId="0" borderId="10" xfId="4" applyFont="1" applyBorder="1" applyAlignment="1">
      <alignment horizontal="right" vertical="top"/>
    </xf>
    <xf numFmtId="1" fontId="7" fillId="0" borderId="10" xfId="4" applyNumberFormat="1" applyFont="1" applyBorder="1" applyAlignment="1">
      <alignment horizontal="right" vertical="top"/>
    </xf>
    <xf numFmtId="0" fontId="2" fillId="0" borderId="10" xfId="4" applyBorder="1"/>
    <xf numFmtId="0" fontId="7" fillId="0" borderId="10" xfId="4" applyFont="1" applyBorder="1" applyAlignment="1">
      <alignment horizontal="left" vertical="top"/>
    </xf>
    <xf numFmtId="0" fontId="2" fillId="0" borderId="12" xfId="4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2" fontId="7" fillId="0" borderId="12" xfId="4" applyNumberFormat="1" applyFont="1" applyBorder="1" applyAlignment="1">
      <alignment horizontal="right" vertical="top"/>
    </xf>
    <xf numFmtId="9" fontId="7" fillId="0" borderId="14" xfId="3" applyFont="1" applyBorder="1" applyAlignment="1">
      <alignment horizontal="right" vertical="center"/>
    </xf>
    <xf numFmtId="164" fontId="7" fillId="0" borderId="14" xfId="4" applyNumberFormat="1" applyFont="1" applyBorder="1" applyAlignment="1">
      <alignment horizontal="right" vertical="center"/>
    </xf>
    <xf numFmtId="0" fontId="7" fillId="0" borderId="14" xfId="4" applyFont="1" applyBorder="1" applyAlignment="1">
      <alignment horizontal="right" vertical="center"/>
    </xf>
    <xf numFmtId="0" fontId="9" fillId="0" borderId="14" xfId="5" applyFont="1" applyBorder="1" applyAlignment="1">
      <alignment vertical="center"/>
    </xf>
    <xf numFmtId="0" fontId="9" fillId="0" borderId="15" xfId="5" applyFont="1" applyBorder="1" applyAlignment="1">
      <alignment horizontal="center" vertical="center"/>
    </xf>
    <xf numFmtId="0" fontId="9" fillId="0" borderId="16" xfId="5" applyFont="1" applyBorder="1" applyAlignment="1">
      <alignment vertical="center"/>
    </xf>
    <xf numFmtId="9" fontId="7" fillId="0" borderId="12" xfId="3" applyFont="1" applyBorder="1" applyAlignment="1">
      <alignment horizontal="right" vertical="center"/>
    </xf>
    <xf numFmtId="164" fontId="7" fillId="0" borderId="12" xfId="4" applyNumberFormat="1" applyFont="1" applyBorder="1" applyAlignment="1">
      <alignment horizontal="right" vertical="center"/>
    </xf>
    <xf numFmtId="0" fontId="7" fillId="0" borderId="12" xfId="4" applyFont="1" applyBorder="1" applyAlignment="1">
      <alignment horizontal="right" vertical="center"/>
    </xf>
    <xf numFmtId="0" fontId="9" fillId="0" borderId="12" xfId="5" applyFont="1" applyBorder="1" applyAlignment="1">
      <alignment vertical="center"/>
    </xf>
    <xf numFmtId="0" fontId="9" fillId="0" borderId="12" xfId="5" applyFont="1" applyBorder="1" applyAlignment="1">
      <alignment horizontal="center" vertical="center"/>
    </xf>
    <xf numFmtId="0" fontId="7" fillId="0" borderId="12" xfId="4" applyFont="1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0" fontId="2" fillId="0" borderId="12" xfId="4" applyBorder="1" applyAlignment="1">
      <alignment horizontal="right" vertical="top"/>
    </xf>
    <xf numFmtId="0" fontId="2" fillId="0" borderId="13" xfId="4" applyBorder="1" applyAlignment="1">
      <alignment horizontal="right" vertical="top"/>
    </xf>
    <xf numFmtId="0" fontId="2" fillId="0" borderId="16" xfId="4" applyBorder="1" applyAlignment="1">
      <alignment horizontal="right" vertical="top"/>
    </xf>
    <xf numFmtId="0" fontId="2" fillId="0" borderId="12" xfId="4" applyBorder="1" applyAlignment="1">
      <alignment horizontal="center" vertical="top"/>
    </xf>
    <xf numFmtId="0" fontId="5" fillId="0" borderId="12" xfId="4" applyFont="1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7" fillId="0" borderId="12" xfId="4" applyFont="1" applyBorder="1" applyAlignment="1">
      <alignment horizontal="right" vertical="top" wrapText="1"/>
    </xf>
    <xf numFmtId="0" fontId="7" fillId="0" borderId="18" xfId="4" applyFont="1" applyBorder="1" applyAlignment="1">
      <alignment horizontal="righ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165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20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20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20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20" xfId="3" applyFont="1" applyBorder="1"/>
    <xf numFmtId="9" fontId="17" fillId="0" borderId="20" xfId="3" applyFont="1" applyBorder="1" applyAlignment="1">
      <alignment horizontal="right"/>
    </xf>
    <xf numFmtId="0" fontId="17" fillId="0" borderId="20" xfId="4" applyFont="1" applyBorder="1" applyAlignment="1">
      <alignment horizontal="right"/>
    </xf>
    <xf numFmtId="0" fontId="14" fillId="0" borderId="0" xfId="5" applyFont="1" applyAlignment="1">
      <alignment horizontal="right"/>
    </xf>
    <xf numFmtId="0" fontId="13" fillId="0" borderId="0" xfId="5" applyFont="1" applyAlignment="1">
      <alignment horizontal="left" wrapText="1"/>
    </xf>
    <xf numFmtId="0" fontId="15" fillId="0" borderId="0" xfId="5" applyFont="1" applyAlignment="1">
      <alignment horizontal="right"/>
    </xf>
    <xf numFmtId="0" fontId="11" fillId="0" borderId="0" xfId="5" applyFont="1" applyAlignment="1">
      <alignment horizontal="right"/>
    </xf>
    <xf numFmtId="0" fontId="7" fillId="0" borderId="12" xfId="4" applyFont="1" applyBorder="1" applyAlignment="1">
      <alignment horizontal="left" vertical="top" wrapText="1"/>
    </xf>
    <xf numFmtId="0" fontId="2" fillId="0" borderId="13" xfId="4" applyBorder="1" applyAlignment="1">
      <alignment horizontal="left" vertical="top" wrapText="1"/>
    </xf>
    <xf numFmtId="0" fontId="3" fillId="0" borderId="12" xfId="4" applyFont="1" applyBorder="1" applyAlignment="1">
      <alignment horizontal="left" vertical="top" wrapText="1"/>
    </xf>
    <xf numFmtId="0" fontId="3" fillId="0" borderId="18" xfId="4" applyFont="1" applyBorder="1" applyAlignment="1">
      <alignment horizontal="left" vertical="top" wrapText="1"/>
    </xf>
    <xf numFmtId="0" fontId="3" fillId="0" borderId="3" xfId="4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3" fillId="0" borderId="18" xfId="4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2" fillId="0" borderId="19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0" fontId="2" fillId="0" borderId="13" xfId="4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0" fontId="12" fillId="0" borderId="0" xfId="5" applyFont="1" applyAlignment="1">
      <alignment horizontal="right"/>
    </xf>
    <xf numFmtId="0" fontId="3" fillId="0" borderId="3" xfId="4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9" xfId="4" applyBorder="1" applyAlignment="1">
      <alignment horizontal="left" vertical="top"/>
    </xf>
    <xf numFmtId="0" fontId="2" fillId="0" borderId="8" xfId="4" applyBorder="1" applyAlignment="1">
      <alignment horizontal="left" vertical="top"/>
    </xf>
    <xf numFmtId="0" fontId="2" fillId="0" borderId="7" xfId="4" applyBorder="1" applyAlignment="1">
      <alignment horizontal="left" vertical="top"/>
    </xf>
    <xf numFmtId="0" fontId="3" fillId="0" borderId="6" xfId="4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6</xdr:row>
      <xdr:rowOff>19050</xdr:rowOff>
    </xdr:from>
    <xdr:to>
      <xdr:col>12</xdr:col>
      <xdr:colOff>431800</xdr:colOff>
      <xdr:row>33</xdr:row>
      <xdr:rowOff>171450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438275"/>
          <a:ext cx="4775200" cy="3581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rly%20Childhood%20Academy%20West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rly%20Childhood%20Academy%20West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>
        <row r="1">
          <cell r="C1" t="str">
            <v>Early Childhood Academy West (old Speedway Avenue)</v>
          </cell>
        </row>
        <row r="2">
          <cell r="C2">
            <v>36688</v>
          </cell>
        </row>
        <row r="5">
          <cell r="C5">
            <v>96</v>
          </cell>
        </row>
        <row r="65">
          <cell r="H65">
            <v>7566900</v>
          </cell>
          <cell r="P65">
            <v>2162677.3699239129</v>
          </cell>
          <cell r="Q65">
            <v>0.28580757905138338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/>
      <sheetData sheetId="1">
        <row r="26">
          <cell r="G26">
            <v>0.85416374269005857</v>
          </cell>
        </row>
        <row r="33">
          <cell r="G33">
            <v>0.76187294117647053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G37" sqref="G37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24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43" customFormat="1" ht="36.75" customHeight="1" x14ac:dyDescent="0.3">
      <c r="A1" s="67" t="s">
        <v>27</v>
      </c>
      <c r="B1" s="67"/>
      <c r="C1" s="68" t="str">
        <f>'[1]Uniformat FCI'!C1:G1</f>
        <v>Early Childhood Academy West (old Speedway Avenue)</v>
      </c>
      <c r="D1" s="68"/>
      <c r="E1" s="68"/>
      <c r="F1" s="69" t="s">
        <v>28</v>
      </c>
      <c r="G1" s="69"/>
      <c r="H1" s="69"/>
      <c r="I1" s="69"/>
      <c r="J1" s="69"/>
      <c r="K1" s="69"/>
      <c r="L1" s="69"/>
      <c r="M1" s="49"/>
      <c r="N1" s="49"/>
      <c r="O1" s="49"/>
      <c r="P1" s="48"/>
    </row>
    <row r="2" spans="1:16" s="43" customFormat="1" ht="15" customHeight="1" x14ac:dyDescent="0.25">
      <c r="A2" s="70" t="s">
        <v>25</v>
      </c>
      <c r="B2" s="70"/>
      <c r="C2" s="50">
        <f>'[1]Uniformat FCI'!C2</f>
        <v>36688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s="43" customFormat="1" ht="15" customHeight="1" x14ac:dyDescent="0.25">
      <c r="A3" s="70" t="s">
        <v>29</v>
      </c>
      <c r="B3" s="70"/>
      <c r="C3" s="51">
        <v>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s="43" customFormat="1" ht="15" customHeight="1" x14ac:dyDescent="0.25">
      <c r="A4" s="70" t="s">
        <v>24</v>
      </c>
      <c r="B4" s="70"/>
      <c r="C4" s="52">
        <f>'[1]Uniformat FCI'!C5</f>
        <v>96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s="43" customFormat="1" ht="15" customHeight="1" x14ac:dyDescent="0.25">
      <c r="A5" s="53"/>
      <c r="B5" s="53"/>
      <c r="C5" s="46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s="43" customFormat="1" ht="15" customHeight="1" x14ac:dyDescent="0.25">
      <c r="A6" s="53" t="s">
        <v>30</v>
      </c>
      <c r="B6" s="53"/>
      <c r="C6" s="46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7.5" customHeight="1" x14ac:dyDescent="0.25">
      <c r="A7" s="54"/>
      <c r="B7" s="54"/>
      <c r="C7" s="54"/>
    </row>
    <row r="8" spans="1:16" x14ac:dyDescent="0.25">
      <c r="A8" s="55" t="s">
        <v>31</v>
      </c>
      <c r="B8" s="54"/>
      <c r="C8" s="56">
        <f>'[1]Uniformat FCI'!Q65</f>
        <v>0.28580757905138338</v>
      </c>
    </row>
    <row r="9" spans="1:16" ht="3.75" customHeight="1" x14ac:dyDescent="0.25">
      <c r="A9" s="54"/>
      <c r="B9" s="54"/>
      <c r="C9" s="57"/>
    </row>
    <row r="10" spans="1:16" x14ac:dyDescent="0.25">
      <c r="A10" s="55" t="s">
        <v>32</v>
      </c>
      <c r="B10" s="54"/>
      <c r="C10" s="56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54"/>
      <c r="B11" s="54"/>
      <c r="C11" s="57"/>
    </row>
    <row r="12" spans="1:16" x14ac:dyDescent="0.25">
      <c r="A12" s="55" t="s">
        <v>33</v>
      </c>
      <c r="B12" s="54"/>
      <c r="C12" s="58">
        <f>'[1]Uniformat FCI'!P65</f>
        <v>2162677.3699239129</v>
      </c>
    </row>
    <row r="13" spans="1:16" ht="3.75" customHeight="1" x14ac:dyDescent="0.25">
      <c r="A13" s="55"/>
      <c r="B13" s="54"/>
      <c r="C13" s="57"/>
    </row>
    <row r="14" spans="1:16" x14ac:dyDescent="0.25">
      <c r="A14" s="55" t="s">
        <v>34</v>
      </c>
      <c r="B14" s="54"/>
      <c r="C14" s="58">
        <f>'[1]Uniformat FCI'!H65</f>
        <v>7566900</v>
      </c>
    </row>
    <row r="15" spans="1:16" ht="3.75" customHeight="1" x14ac:dyDescent="0.25">
      <c r="A15" s="54"/>
      <c r="B15" s="54"/>
      <c r="C15" s="59"/>
    </row>
    <row r="16" spans="1:16" x14ac:dyDescent="0.25">
      <c r="A16" s="55"/>
      <c r="B16" s="54"/>
      <c r="C16" s="59"/>
    </row>
    <row r="17" spans="1:3" ht="15" customHeight="1" x14ac:dyDescent="0.25">
      <c r="A17" s="60" t="s">
        <v>35</v>
      </c>
      <c r="B17" s="54"/>
      <c r="C17" s="59"/>
    </row>
    <row r="18" spans="1:3" ht="7.5" customHeight="1" x14ac:dyDescent="0.25">
      <c r="A18" s="54"/>
      <c r="B18" s="54"/>
      <c r="C18" s="61"/>
    </row>
    <row r="19" spans="1:3" x14ac:dyDescent="0.25">
      <c r="A19" s="55" t="s">
        <v>36</v>
      </c>
      <c r="B19" s="54"/>
      <c r="C19" s="62">
        <v>71</v>
      </c>
    </row>
    <row r="20" spans="1:3" ht="3.75" customHeight="1" x14ac:dyDescent="0.25">
      <c r="A20" s="54"/>
      <c r="B20" s="54"/>
      <c r="C20" s="59"/>
    </row>
    <row r="21" spans="1:3" x14ac:dyDescent="0.25">
      <c r="A21" s="55" t="s">
        <v>37</v>
      </c>
      <c r="B21" s="54"/>
      <c r="C21" s="62">
        <v>264</v>
      </c>
    </row>
    <row r="22" spans="1:3" ht="3.75" customHeight="1" x14ac:dyDescent="0.25">
      <c r="A22" s="55"/>
      <c r="B22" s="54"/>
      <c r="C22" s="63"/>
    </row>
    <row r="23" spans="1:3" x14ac:dyDescent="0.25">
      <c r="A23" s="55" t="s">
        <v>2</v>
      </c>
      <c r="B23" s="54"/>
      <c r="C23" s="62">
        <f>'Capacity-FQI_K-8'!K27</f>
        <v>242.15542105263157</v>
      </c>
    </row>
    <row r="24" spans="1:3" ht="3.75" customHeight="1" x14ac:dyDescent="0.25">
      <c r="A24" s="55"/>
      <c r="B24" s="54"/>
      <c r="C24" s="59"/>
    </row>
    <row r="25" spans="1:3" x14ac:dyDescent="0.25">
      <c r="A25" s="55" t="s">
        <v>3</v>
      </c>
      <c r="B25" s="54"/>
      <c r="C25" s="64">
        <f>C19/C23</f>
        <v>0.29320012614777852</v>
      </c>
    </row>
    <row r="26" spans="1:3" ht="3.75" customHeight="1" x14ac:dyDescent="0.25">
      <c r="A26" s="54"/>
      <c r="B26" s="54"/>
      <c r="C26" s="59"/>
    </row>
    <row r="27" spans="1:3" x14ac:dyDescent="0.25">
      <c r="A27" s="54"/>
      <c r="B27" s="54"/>
      <c r="C27" s="59"/>
    </row>
    <row r="28" spans="1:3" ht="15" customHeight="1" x14ac:dyDescent="0.25">
      <c r="A28" s="60" t="s">
        <v>38</v>
      </c>
      <c r="B28" s="54"/>
      <c r="C28" s="59"/>
    </row>
    <row r="29" spans="1:3" ht="7.5" customHeight="1" x14ac:dyDescent="0.25">
      <c r="A29" s="54"/>
      <c r="B29" s="54"/>
      <c r="C29" s="59"/>
    </row>
    <row r="30" spans="1:3" x14ac:dyDescent="0.25">
      <c r="A30" s="55" t="s">
        <v>39</v>
      </c>
      <c r="B30" s="54"/>
      <c r="C30" s="65">
        <f>'[2]Education Adequecy'!G26</f>
        <v>0.85416374269005857</v>
      </c>
    </row>
    <row r="31" spans="1:3" ht="3.75" customHeight="1" x14ac:dyDescent="0.25">
      <c r="A31" s="54"/>
      <c r="B31" s="54"/>
      <c r="C31" s="59"/>
    </row>
    <row r="32" spans="1:3" x14ac:dyDescent="0.25">
      <c r="A32" s="55" t="s">
        <v>40</v>
      </c>
      <c r="B32" s="54"/>
      <c r="C32" s="66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55"/>
      <c r="B33" s="54"/>
      <c r="C33" s="59"/>
    </row>
    <row r="34" spans="1:3" x14ac:dyDescent="0.25">
      <c r="A34" s="55" t="s">
        <v>41</v>
      </c>
      <c r="B34" s="54"/>
      <c r="C34" s="64">
        <f>'[2]Education Adequecy'!G33</f>
        <v>0.76187294117647053</v>
      </c>
    </row>
    <row r="35" spans="1:3" ht="3.75" customHeight="1" x14ac:dyDescent="0.25">
      <c r="A35" s="54"/>
      <c r="B35" s="54"/>
      <c r="C35" s="59"/>
    </row>
    <row r="36" spans="1:3" x14ac:dyDescent="0.25">
      <c r="A36" s="55" t="s">
        <v>42</v>
      </c>
      <c r="B36" s="54"/>
      <c r="C36" s="66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54"/>
      <c r="B37" s="54"/>
      <c r="C37" s="54"/>
    </row>
    <row r="38" spans="1:3" x14ac:dyDescent="0.25">
      <c r="A38" s="54"/>
      <c r="B38" s="54"/>
      <c r="C38" s="54"/>
    </row>
    <row r="39" spans="1:3" x14ac:dyDescent="0.25">
      <c r="A39" s="54"/>
      <c r="B39" s="54"/>
      <c r="C39" s="54"/>
    </row>
    <row r="40" spans="1:3" x14ac:dyDescent="0.25">
      <c r="A40" s="54"/>
      <c r="B40" s="54"/>
      <c r="C40" s="54"/>
    </row>
    <row r="41" spans="1:3" x14ac:dyDescent="0.25">
      <c r="A41" s="54"/>
      <c r="B41" s="54"/>
      <c r="C41" s="54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H35" sqref="H35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3.710937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32.855468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43" customFormat="1" ht="18" x14ac:dyDescent="0.25">
      <c r="A1" s="67" t="s">
        <v>27</v>
      </c>
      <c r="B1" s="67"/>
      <c r="C1" s="68" t="str">
        <f>'[1]Uniformat FCI'!C1:G1</f>
        <v>Early Childhood Academy West (old Speedway Avenue)</v>
      </c>
      <c r="D1" s="68"/>
      <c r="E1" s="68"/>
      <c r="F1" s="68"/>
      <c r="G1" s="68"/>
      <c r="H1" s="68"/>
      <c r="I1" s="68"/>
      <c r="J1" s="86" t="s">
        <v>26</v>
      </c>
      <c r="K1" s="86"/>
      <c r="L1" s="86"/>
      <c r="M1" s="86"/>
      <c r="N1" s="86"/>
      <c r="O1" s="86"/>
      <c r="P1" s="49"/>
      <c r="Q1" s="49"/>
      <c r="R1" s="49"/>
      <c r="S1" s="48"/>
    </row>
    <row r="2" spans="1:19" s="43" customFormat="1" ht="12.75" customHeight="1" x14ac:dyDescent="0.25">
      <c r="A2" s="70" t="s">
        <v>25</v>
      </c>
      <c r="B2" s="70"/>
      <c r="C2" s="47">
        <f>'[1]Uniformat FCI'!C2</f>
        <v>36688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44"/>
      <c r="Q2" s="44"/>
      <c r="R2" s="44"/>
      <c r="S2" s="44"/>
    </row>
    <row r="3" spans="1:19" s="43" customFormat="1" ht="12.75" customHeight="1" x14ac:dyDescent="0.25">
      <c r="A3" s="70" t="s">
        <v>24</v>
      </c>
      <c r="B3" s="70"/>
      <c r="C3" s="46">
        <f>'[1]Uniformat FCI'!C5</f>
        <v>96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44"/>
      <c r="Q3" s="44"/>
      <c r="R3" s="44"/>
      <c r="S3" s="44"/>
    </row>
    <row r="5" spans="1:19" ht="5.25" customHeight="1" x14ac:dyDescent="0.25"/>
    <row r="6" spans="1:19" ht="12.2" customHeight="1" x14ac:dyDescent="0.25">
      <c r="A6" s="71" t="s">
        <v>20</v>
      </c>
      <c r="B6" s="72"/>
      <c r="C6" s="71" t="s">
        <v>23</v>
      </c>
      <c r="D6" s="73" t="s">
        <v>22</v>
      </c>
      <c r="E6" s="73"/>
      <c r="F6" s="73"/>
      <c r="G6" s="74"/>
      <c r="H6" s="78" t="s">
        <v>21</v>
      </c>
      <c r="I6" s="79"/>
      <c r="J6" s="79"/>
      <c r="K6" s="80"/>
      <c r="L6" s="72"/>
      <c r="M6" s="71" t="s">
        <v>10</v>
      </c>
    </row>
    <row r="7" spans="1:19" ht="18.600000000000001" customHeight="1" x14ac:dyDescent="0.25">
      <c r="A7" s="71" t="s">
        <v>20</v>
      </c>
      <c r="B7" s="72"/>
      <c r="C7" s="71" t="s">
        <v>19</v>
      </c>
      <c r="D7" s="41" t="s">
        <v>18</v>
      </c>
      <c r="E7" s="41" t="s">
        <v>17</v>
      </c>
      <c r="F7" s="41" t="s">
        <v>16</v>
      </c>
      <c r="G7" s="42" t="s">
        <v>15</v>
      </c>
      <c r="H7" s="41" t="s">
        <v>14</v>
      </c>
      <c r="I7" s="41" t="s">
        <v>13</v>
      </c>
      <c r="J7" s="41" t="s">
        <v>12</v>
      </c>
      <c r="K7" s="41" t="s">
        <v>11</v>
      </c>
      <c r="L7" s="72"/>
      <c r="M7" s="71" t="s">
        <v>10</v>
      </c>
    </row>
    <row r="8" spans="1:19" ht="3.2" customHeight="1" x14ac:dyDescent="0.25">
      <c r="A8" s="40"/>
      <c r="B8" s="7"/>
      <c r="C8" s="81"/>
      <c r="D8" s="82"/>
      <c r="E8" s="82"/>
      <c r="F8" s="82"/>
      <c r="G8" s="82"/>
      <c r="H8" s="82"/>
      <c r="I8" s="82"/>
      <c r="J8" s="82"/>
      <c r="K8" s="82"/>
      <c r="L8" s="83"/>
      <c r="M8" s="82"/>
      <c r="N8" s="7"/>
      <c r="O8" s="7"/>
    </row>
    <row r="9" spans="1:19" ht="10.15" customHeight="1" x14ac:dyDescent="0.25">
      <c r="A9" s="39" t="s">
        <v>9</v>
      </c>
      <c r="B9" s="20"/>
      <c r="C9" s="38"/>
      <c r="D9" s="19"/>
      <c r="E9" s="35"/>
      <c r="F9" s="35"/>
      <c r="G9" s="35"/>
      <c r="H9" s="37"/>
      <c r="I9" s="35"/>
      <c r="J9" s="35"/>
      <c r="K9" s="35"/>
      <c r="L9" s="36"/>
      <c r="M9" s="35"/>
      <c r="N9" s="34"/>
      <c r="O9" s="7"/>
    </row>
    <row r="10" spans="1:19" ht="10.15" customHeight="1" x14ac:dyDescent="0.25">
      <c r="A10" s="27" t="s">
        <v>8</v>
      </c>
      <c r="B10" s="20"/>
      <c r="C10" s="32">
        <v>102</v>
      </c>
      <c r="D10" s="31">
        <v>794</v>
      </c>
      <c r="E10" s="30">
        <v>950</v>
      </c>
      <c r="F10" s="29">
        <f t="shared" ref="F10:F24" si="0">D10-E10</f>
        <v>-156</v>
      </c>
      <c r="G10" s="28">
        <f t="shared" ref="G10:G24" si="1">IF(F10&gt;0,1,D10/E10)</f>
        <v>0.83578947368421053</v>
      </c>
      <c r="H10" s="21">
        <f t="shared" ref="H10:H24" si="2">E10/I10</f>
        <v>45.238095238095241</v>
      </c>
      <c r="I10" s="21">
        <v>21</v>
      </c>
      <c r="J10" s="21">
        <f t="shared" ref="J10:J24" si="3">D10/I10</f>
        <v>37.80952380952381</v>
      </c>
      <c r="K10" s="21">
        <f t="shared" ref="K10:K24" si="4">IF(D10/H10&gt;I10,I10,D10/H10)</f>
        <v>17.551578947368419</v>
      </c>
      <c r="L10" s="20"/>
      <c r="M10" s="33"/>
    </row>
    <row r="11" spans="1:19" ht="10.15" customHeight="1" x14ac:dyDescent="0.25">
      <c r="A11" s="27" t="s">
        <v>7</v>
      </c>
      <c r="B11" s="84"/>
      <c r="C11" s="32">
        <v>1</v>
      </c>
      <c r="D11" s="31">
        <v>752</v>
      </c>
      <c r="E11" s="30">
        <v>900</v>
      </c>
      <c r="F11" s="29">
        <f t="shared" si="0"/>
        <v>-148</v>
      </c>
      <c r="G11" s="28">
        <f t="shared" si="1"/>
        <v>0.83555555555555561</v>
      </c>
      <c r="H11" s="21">
        <f t="shared" si="2"/>
        <v>42.857142857142854</v>
      </c>
      <c r="I11" s="21">
        <v>21</v>
      </c>
      <c r="J11" s="21">
        <f t="shared" si="3"/>
        <v>35.80952380952381</v>
      </c>
      <c r="K11" s="21">
        <f t="shared" si="4"/>
        <v>17.546666666666667</v>
      </c>
      <c r="L11" s="20"/>
      <c r="M11" s="33"/>
    </row>
    <row r="12" spans="1:19" ht="10.15" customHeight="1" x14ac:dyDescent="0.25">
      <c r="A12" s="27" t="s">
        <v>7</v>
      </c>
      <c r="B12" s="84"/>
      <c r="C12" s="32">
        <v>2</v>
      </c>
      <c r="D12" s="31">
        <v>752</v>
      </c>
      <c r="E12" s="30">
        <v>900</v>
      </c>
      <c r="F12" s="29">
        <f t="shared" si="0"/>
        <v>-148</v>
      </c>
      <c r="G12" s="28">
        <f t="shared" si="1"/>
        <v>0.83555555555555561</v>
      </c>
      <c r="H12" s="21">
        <f t="shared" si="2"/>
        <v>42.857142857142854</v>
      </c>
      <c r="I12" s="21">
        <v>21</v>
      </c>
      <c r="J12" s="21">
        <f t="shared" si="3"/>
        <v>35.80952380952381</v>
      </c>
      <c r="K12" s="21">
        <f t="shared" si="4"/>
        <v>17.546666666666667</v>
      </c>
      <c r="L12" s="20"/>
      <c r="M12" s="33"/>
    </row>
    <row r="13" spans="1:19" ht="10.15" customHeight="1" x14ac:dyDescent="0.25">
      <c r="A13" s="27" t="s">
        <v>7</v>
      </c>
      <c r="B13" s="84"/>
      <c r="C13" s="32">
        <v>3</v>
      </c>
      <c r="D13" s="31">
        <v>752</v>
      </c>
      <c r="E13" s="30">
        <v>900</v>
      </c>
      <c r="F13" s="29">
        <f t="shared" si="0"/>
        <v>-148</v>
      </c>
      <c r="G13" s="28">
        <f t="shared" si="1"/>
        <v>0.83555555555555561</v>
      </c>
      <c r="H13" s="21">
        <f t="shared" si="2"/>
        <v>42.857142857142854</v>
      </c>
      <c r="I13" s="21">
        <v>21</v>
      </c>
      <c r="J13" s="21">
        <f t="shared" si="3"/>
        <v>35.80952380952381</v>
      </c>
      <c r="K13" s="21">
        <f t="shared" si="4"/>
        <v>17.546666666666667</v>
      </c>
      <c r="L13" s="20"/>
      <c r="M13" s="33"/>
    </row>
    <row r="14" spans="1:19" ht="10.15" customHeight="1" x14ac:dyDescent="0.25">
      <c r="A14" s="27" t="s">
        <v>7</v>
      </c>
      <c r="B14" s="84"/>
      <c r="C14" s="32">
        <v>4</v>
      </c>
      <c r="D14" s="31">
        <v>745</v>
      </c>
      <c r="E14" s="30">
        <v>900</v>
      </c>
      <c r="F14" s="29">
        <f t="shared" si="0"/>
        <v>-155</v>
      </c>
      <c r="G14" s="28">
        <f t="shared" si="1"/>
        <v>0.82777777777777772</v>
      </c>
      <c r="H14" s="21">
        <f t="shared" si="2"/>
        <v>42.857142857142854</v>
      </c>
      <c r="I14" s="21">
        <v>21</v>
      </c>
      <c r="J14" s="21">
        <f t="shared" si="3"/>
        <v>35.476190476190474</v>
      </c>
      <c r="K14" s="21">
        <f t="shared" si="4"/>
        <v>17.383333333333333</v>
      </c>
      <c r="L14" s="20"/>
      <c r="M14" s="19"/>
    </row>
    <row r="15" spans="1:19" ht="10.15" customHeight="1" x14ac:dyDescent="0.25">
      <c r="A15" s="27" t="s">
        <v>7</v>
      </c>
      <c r="B15" s="84"/>
      <c r="C15" s="32">
        <v>5</v>
      </c>
      <c r="D15" s="31">
        <v>708</v>
      </c>
      <c r="E15" s="30">
        <v>900</v>
      </c>
      <c r="F15" s="29">
        <f t="shared" si="0"/>
        <v>-192</v>
      </c>
      <c r="G15" s="28">
        <f t="shared" si="1"/>
        <v>0.78666666666666663</v>
      </c>
      <c r="H15" s="21">
        <f t="shared" si="2"/>
        <v>42.857142857142854</v>
      </c>
      <c r="I15" s="21">
        <v>21</v>
      </c>
      <c r="J15" s="21">
        <f t="shared" si="3"/>
        <v>33.714285714285715</v>
      </c>
      <c r="K15" s="21">
        <f t="shared" si="4"/>
        <v>16.52</v>
      </c>
      <c r="L15" s="20"/>
      <c r="M15" s="19"/>
    </row>
    <row r="16" spans="1:19" ht="10.15" customHeight="1" x14ac:dyDescent="0.25">
      <c r="A16" s="27" t="s">
        <v>7</v>
      </c>
      <c r="B16" s="84"/>
      <c r="C16" s="32">
        <v>6</v>
      </c>
      <c r="D16" s="31">
        <v>708</v>
      </c>
      <c r="E16" s="30">
        <v>900</v>
      </c>
      <c r="F16" s="29">
        <f t="shared" si="0"/>
        <v>-192</v>
      </c>
      <c r="G16" s="28">
        <f t="shared" si="1"/>
        <v>0.78666666666666663</v>
      </c>
      <c r="H16" s="21">
        <f t="shared" si="2"/>
        <v>42.857142857142854</v>
      </c>
      <c r="I16" s="21">
        <v>21</v>
      </c>
      <c r="J16" s="21">
        <f t="shared" si="3"/>
        <v>33.714285714285715</v>
      </c>
      <c r="K16" s="21">
        <f t="shared" si="4"/>
        <v>16.52</v>
      </c>
      <c r="L16" s="20"/>
      <c r="M16" s="19"/>
    </row>
    <row r="17" spans="1:15" ht="10.15" customHeight="1" x14ac:dyDescent="0.25">
      <c r="A17" s="27" t="s">
        <v>7</v>
      </c>
      <c r="B17" s="84"/>
      <c r="C17" s="32">
        <v>7</v>
      </c>
      <c r="D17" s="31">
        <v>785</v>
      </c>
      <c r="E17" s="30">
        <v>900</v>
      </c>
      <c r="F17" s="29">
        <f t="shared" si="0"/>
        <v>-115</v>
      </c>
      <c r="G17" s="28">
        <f t="shared" si="1"/>
        <v>0.87222222222222223</v>
      </c>
      <c r="H17" s="21">
        <f t="shared" si="2"/>
        <v>42.857142857142854</v>
      </c>
      <c r="I17" s="21">
        <v>21</v>
      </c>
      <c r="J17" s="21">
        <f t="shared" si="3"/>
        <v>37.38095238095238</v>
      </c>
      <c r="K17" s="21">
        <f t="shared" si="4"/>
        <v>18.316666666666666</v>
      </c>
      <c r="L17" s="20"/>
      <c r="M17" s="19"/>
    </row>
    <row r="18" spans="1:15" ht="10.15" customHeight="1" x14ac:dyDescent="0.25">
      <c r="A18" s="27" t="s">
        <v>7</v>
      </c>
      <c r="B18" s="84"/>
      <c r="C18" s="32">
        <v>8</v>
      </c>
      <c r="D18" s="31">
        <v>785</v>
      </c>
      <c r="E18" s="30">
        <v>900</v>
      </c>
      <c r="F18" s="29">
        <f t="shared" si="0"/>
        <v>-115</v>
      </c>
      <c r="G18" s="28">
        <f t="shared" si="1"/>
        <v>0.87222222222222223</v>
      </c>
      <c r="H18" s="21">
        <f t="shared" si="2"/>
        <v>42.857142857142854</v>
      </c>
      <c r="I18" s="21">
        <v>21</v>
      </c>
      <c r="J18" s="21">
        <f t="shared" si="3"/>
        <v>37.38095238095238</v>
      </c>
      <c r="K18" s="21">
        <f t="shared" si="4"/>
        <v>18.316666666666666</v>
      </c>
      <c r="L18" s="20"/>
      <c r="M18" s="19"/>
    </row>
    <row r="19" spans="1:15" ht="10.15" customHeight="1" x14ac:dyDescent="0.25">
      <c r="A19" s="27" t="s">
        <v>7</v>
      </c>
      <c r="B19" s="84"/>
      <c r="C19" s="32">
        <v>9</v>
      </c>
      <c r="D19" s="31">
        <v>782</v>
      </c>
      <c r="E19" s="30">
        <v>900</v>
      </c>
      <c r="F19" s="29">
        <f t="shared" si="0"/>
        <v>-118</v>
      </c>
      <c r="G19" s="28">
        <f t="shared" si="1"/>
        <v>0.86888888888888893</v>
      </c>
      <c r="H19" s="21">
        <f t="shared" si="2"/>
        <v>42.857142857142854</v>
      </c>
      <c r="I19" s="21">
        <v>21</v>
      </c>
      <c r="J19" s="21">
        <f t="shared" si="3"/>
        <v>37.238095238095241</v>
      </c>
      <c r="K19" s="21">
        <f t="shared" si="4"/>
        <v>18.24666666666667</v>
      </c>
      <c r="L19" s="20"/>
      <c r="M19" s="19"/>
    </row>
    <row r="20" spans="1:15" ht="10.15" customHeight="1" x14ac:dyDescent="0.25">
      <c r="A20" s="27" t="s">
        <v>7</v>
      </c>
      <c r="B20" s="84"/>
      <c r="C20" s="32">
        <v>10</v>
      </c>
      <c r="D20" s="31">
        <v>788</v>
      </c>
      <c r="E20" s="30">
        <v>900</v>
      </c>
      <c r="F20" s="29">
        <f t="shared" si="0"/>
        <v>-112</v>
      </c>
      <c r="G20" s="28">
        <f t="shared" si="1"/>
        <v>0.87555555555555553</v>
      </c>
      <c r="H20" s="21">
        <f t="shared" si="2"/>
        <v>42.857142857142854</v>
      </c>
      <c r="I20" s="21">
        <v>21</v>
      </c>
      <c r="J20" s="21">
        <f t="shared" si="3"/>
        <v>37.523809523809526</v>
      </c>
      <c r="K20" s="21">
        <f t="shared" si="4"/>
        <v>18.386666666666667</v>
      </c>
      <c r="L20" s="20"/>
      <c r="M20" s="19"/>
    </row>
    <row r="21" spans="1:15" ht="10.15" customHeight="1" x14ac:dyDescent="0.25">
      <c r="A21" s="27" t="s">
        <v>7</v>
      </c>
      <c r="B21" s="84"/>
      <c r="C21" s="32">
        <v>106</v>
      </c>
      <c r="D21" s="31">
        <v>789</v>
      </c>
      <c r="E21" s="30">
        <v>900</v>
      </c>
      <c r="F21" s="29">
        <f t="shared" si="0"/>
        <v>-111</v>
      </c>
      <c r="G21" s="28">
        <f t="shared" si="1"/>
        <v>0.87666666666666671</v>
      </c>
      <c r="H21" s="21">
        <f t="shared" si="2"/>
        <v>42.857142857142854</v>
      </c>
      <c r="I21" s="21">
        <v>21</v>
      </c>
      <c r="J21" s="21">
        <f t="shared" si="3"/>
        <v>37.571428571428569</v>
      </c>
      <c r="K21" s="21">
        <f t="shared" si="4"/>
        <v>18.41</v>
      </c>
      <c r="L21" s="20"/>
      <c r="M21" s="19"/>
    </row>
    <row r="22" spans="1:15" ht="10.15" customHeight="1" x14ac:dyDescent="0.25">
      <c r="A22" s="27" t="s">
        <v>7</v>
      </c>
      <c r="B22" s="84"/>
      <c r="C22" s="32">
        <v>202</v>
      </c>
      <c r="D22" s="31">
        <v>806</v>
      </c>
      <c r="E22" s="30">
        <v>900</v>
      </c>
      <c r="F22" s="29">
        <f t="shared" si="0"/>
        <v>-94</v>
      </c>
      <c r="G22" s="28">
        <f t="shared" si="1"/>
        <v>0.89555555555555555</v>
      </c>
      <c r="H22" s="21">
        <f t="shared" si="2"/>
        <v>42.857142857142854</v>
      </c>
      <c r="I22" s="21">
        <v>21</v>
      </c>
      <c r="J22" s="21">
        <f t="shared" si="3"/>
        <v>38.38095238095238</v>
      </c>
      <c r="K22" s="21">
        <f t="shared" si="4"/>
        <v>18.806666666666668</v>
      </c>
      <c r="L22" s="20"/>
      <c r="M22" s="19"/>
    </row>
    <row r="23" spans="1:15" ht="10.15" customHeight="1" x14ac:dyDescent="0.25">
      <c r="A23" s="27" t="s">
        <v>7</v>
      </c>
      <c r="B23" s="84"/>
      <c r="C23" s="32">
        <v>204</v>
      </c>
      <c r="D23" s="31">
        <v>821</v>
      </c>
      <c r="E23" s="30">
        <v>900</v>
      </c>
      <c r="F23" s="29">
        <f t="shared" si="0"/>
        <v>-79</v>
      </c>
      <c r="G23" s="28">
        <f t="shared" si="1"/>
        <v>0.91222222222222227</v>
      </c>
      <c r="H23" s="21">
        <f t="shared" si="2"/>
        <v>42.857142857142854</v>
      </c>
      <c r="I23" s="21">
        <v>21</v>
      </c>
      <c r="J23" s="21">
        <f t="shared" si="3"/>
        <v>39.095238095238095</v>
      </c>
      <c r="K23" s="21">
        <f t="shared" si="4"/>
        <v>19.156666666666666</v>
      </c>
      <c r="L23" s="20"/>
      <c r="M23" s="19"/>
    </row>
    <row r="24" spans="1:15" ht="9.75" customHeight="1" thickBot="1" x14ac:dyDescent="0.3">
      <c r="A24" s="27" t="s">
        <v>7</v>
      </c>
      <c r="B24" s="84"/>
      <c r="C24" s="26">
        <v>302</v>
      </c>
      <c r="D24" s="25">
        <v>806</v>
      </c>
      <c r="E24" s="24">
        <v>900</v>
      </c>
      <c r="F24" s="23">
        <f t="shared" si="0"/>
        <v>-94</v>
      </c>
      <c r="G24" s="22">
        <f t="shared" si="1"/>
        <v>0.89555555555555555</v>
      </c>
      <c r="H24" s="21">
        <f t="shared" si="2"/>
        <v>42.857142857142854</v>
      </c>
      <c r="I24" s="21">
        <v>21</v>
      </c>
      <c r="J24" s="21">
        <f t="shared" si="3"/>
        <v>38.38095238095238</v>
      </c>
      <c r="K24" s="21">
        <f t="shared" si="4"/>
        <v>18.806666666666668</v>
      </c>
      <c r="L24" s="20"/>
      <c r="M24" s="19"/>
    </row>
    <row r="25" spans="1:15" ht="12.75" customHeight="1" thickBot="1" x14ac:dyDescent="0.3">
      <c r="A25" s="18"/>
      <c r="B25" s="85"/>
      <c r="C25" s="17"/>
      <c r="D25" s="75" t="s">
        <v>6</v>
      </c>
      <c r="E25" s="76"/>
      <c r="F25" s="77"/>
      <c r="G25" s="6">
        <f>AVERAGE(G10:G24)</f>
        <v>0.85416374269005857</v>
      </c>
      <c r="H25" s="16"/>
      <c r="I25" s="15"/>
      <c r="J25" s="14"/>
      <c r="K25" s="12"/>
      <c r="L25" s="13"/>
      <c r="M25" s="12"/>
      <c r="N25" s="7"/>
      <c r="O25" s="11"/>
    </row>
    <row r="26" spans="1:15" ht="12.75" customHeight="1" thickBot="1" x14ac:dyDescent="0.3">
      <c r="A26" s="89"/>
      <c r="B26" s="90"/>
      <c r="C26" s="10"/>
      <c r="D26" s="92" t="s">
        <v>5</v>
      </c>
      <c r="E26" s="93"/>
      <c r="F26" s="93"/>
      <c r="G26" s="5">
        <v>466</v>
      </c>
      <c r="H26" s="92" t="s">
        <v>4</v>
      </c>
      <c r="I26" s="93"/>
      <c r="J26" s="93"/>
      <c r="K26" s="5">
        <f>SUM(K10:K24)</f>
        <v>269.06157894736839</v>
      </c>
      <c r="L26" s="9"/>
      <c r="M26" s="7"/>
      <c r="N26" s="85"/>
      <c r="O26" s="8"/>
    </row>
    <row r="27" spans="1:15" ht="12.75" customHeight="1" thickBot="1" x14ac:dyDescent="0.3">
      <c r="A27" s="91"/>
      <c r="B27" s="85"/>
      <c r="C27" s="7"/>
      <c r="D27" s="92" t="s">
        <v>3</v>
      </c>
      <c r="E27" s="93"/>
      <c r="F27" s="93"/>
      <c r="G27" s="6">
        <f>G26/K27</f>
        <v>1.9243839265473914</v>
      </c>
      <c r="H27" s="92" t="s">
        <v>2</v>
      </c>
      <c r="I27" s="93"/>
      <c r="J27" s="93"/>
      <c r="K27" s="5">
        <f>K26*0.9</f>
        <v>242.15542105263157</v>
      </c>
      <c r="N27" s="85"/>
      <c r="O27" s="4"/>
    </row>
    <row r="28" spans="1:15" ht="15.75" thickBot="1" x14ac:dyDescent="0.3">
      <c r="H28" s="87" t="s">
        <v>1</v>
      </c>
      <c r="I28" s="88"/>
      <c r="J28" s="88"/>
      <c r="K28" s="3">
        <f>COUNTIF(K10:K24, "&gt;0")*21</f>
        <v>315</v>
      </c>
    </row>
    <row r="29" spans="1:15" ht="15.75" thickBot="1" x14ac:dyDescent="0.3">
      <c r="H29" s="87" t="s">
        <v>0</v>
      </c>
      <c r="I29" s="88"/>
      <c r="J29" s="88"/>
      <c r="K29" s="3">
        <f>K28*0.9</f>
        <v>283.5</v>
      </c>
    </row>
  </sheetData>
  <mergeCells count="23">
    <mergeCell ref="H28:J28"/>
    <mergeCell ref="H29:J29"/>
    <mergeCell ref="A26:B27"/>
    <mergeCell ref="N26:N27"/>
    <mergeCell ref="D26:F26"/>
    <mergeCell ref="D27:F27"/>
    <mergeCell ref="H26:J26"/>
    <mergeCell ref="H27:J27"/>
    <mergeCell ref="A1:B1"/>
    <mergeCell ref="C1:I1"/>
    <mergeCell ref="J1:O1"/>
    <mergeCell ref="A2:B2"/>
    <mergeCell ref="A3:B3"/>
    <mergeCell ref="H6:K6"/>
    <mergeCell ref="L6:L7"/>
    <mergeCell ref="M6:M7"/>
    <mergeCell ref="C8:M8"/>
    <mergeCell ref="B11:B25"/>
    <mergeCell ref="A6:A7"/>
    <mergeCell ref="B6:B7"/>
    <mergeCell ref="C6:C7"/>
    <mergeCell ref="D6:G6"/>
    <mergeCell ref="D25:F25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2013-02-06T04:18:10Z</dcterms:created>
  <dcterms:modified xsi:type="dcterms:W3CDTF">2013-02-08T18:43:32Z</dcterms:modified>
</cp:coreProperties>
</file>