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FCI Summary" sheetId="2" r:id="rId1"/>
    <sheet name="Capacity-FQI_K-8" sheetId="1" r:id="rId2"/>
  </sheets>
  <externalReferences>
    <externalReference r:id="rId3"/>
    <externalReference r:id="rId4"/>
  </externalReferences>
  <definedNames>
    <definedName name="_xlnm.Print_Area" localSheetId="1">'Capacity-FQI_K-8'!$A$1:$O$28</definedName>
    <definedName name="_xlnm.Print_Area" localSheetId="0">'FCI Summary'!$A$1:$L$37</definedName>
  </definedNames>
  <calcPr calcId="145621" iterateDelta="1E-4"/>
</workbook>
</file>

<file path=xl/calcChain.xml><?xml version="1.0" encoding="utf-8"?>
<calcChain xmlns="http://schemas.openxmlformats.org/spreadsheetml/2006/main">
  <c r="C34" i="2" l="1"/>
  <c r="C36" i="2" s="1"/>
  <c r="C30" i="2"/>
  <c r="C32" i="2" s="1"/>
  <c r="C25" i="2"/>
  <c r="C14" i="2"/>
  <c r="C12" i="2"/>
  <c r="C8" i="2"/>
  <c r="C10" i="2" s="1"/>
  <c r="C4" i="2"/>
  <c r="C2" i="2"/>
  <c r="C1" i="2"/>
  <c r="C1" i="1"/>
  <c r="C2" i="1"/>
  <c r="C3" i="1"/>
  <c r="F10" i="1"/>
  <c r="G10" i="1"/>
  <c r="H10" i="1"/>
  <c r="J10" i="1"/>
  <c r="K10" i="1"/>
  <c r="F11" i="1"/>
  <c r="G11" i="1" s="1"/>
  <c r="H11" i="1"/>
  <c r="J11" i="1"/>
  <c r="K11" i="1"/>
  <c r="F12" i="1"/>
  <c r="G12" i="1"/>
  <c r="H12" i="1"/>
  <c r="K12" i="1" s="1"/>
  <c r="J12" i="1"/>
  <c r="F13" i="1"/>
  <c r="G13" i="1"/>
  <c r="H13" i="1"/>
  <c r="K13" i="1" s="1"/>
  <c r="J13" i="1"/>
  <c r="F14" i="1"/>
  <c r="G14" i="1"/>
  <c r="H14" i="1"/>
  <c r="J14" i="1"/>
  <c r="K14" i="1"/>
  <c r="F15" i="1"/>
  <c r="G15" i="1" s="1"/>
  <c r="H15" i="1"/>
  <c r="J15" i="1"/>
  <c r="K15" i="1"/>
  <c r="F16" i="1"/>
  <c r="G16" i="1" s="1"/>
  <c r="H16" i="1"/>
  <c r="K16" i="1" s="1"/>
  <c r="J16" i="1"/>
  <c r="F17" i="1"/>
  <c r="G17" i="1"/>
  <c r="H17" i="1"/>
  <c r="K17" i="1" s="1"/>
  <c r="J17" i="1"/>
  <c r="F18" i="1"/>
  <c r="G18" i="1"/>
  <c r="H18" i="1"/>
  <c r="J18" i="1"/>
  <c r="K18" i="1"/>
  <c r="F19" i="1"/>
  <c r="G19" i="1" s="1"/>
  <c r="H19" i="1"/>
  <c r="J19" i="1"/>
  <c r="K19" i="1"/>
  <c r="F20" i="1"/>
  <c r="G20" i="1"/>
  <c r="H20" i="1"/>
  <c r="K20" i="1" s="1"/>
  <c r="J20" i="1"/>
  <c r="F21" i="1"/>
  <c r="G21" i="1"/>
  <c r="H21" i="1"/>
  <c r="K21" i="1" s="1"/>
  <c r="J21" i="1"/>
  <c r="F22" i="1"/>
  <c r="G22" i="1"/>
  <c r="H22" i="1"/>
  <c r="J22" i="1"/>
  <c r="K22" i="1"/>
  <c r="F23" i="1"/>
  <c r="G23" i="1" s="1"/>
  <c r="H23" i="1"/>
  <c r="J23" i="1"/>
  <c r="K23" i="1"/>
  <c r="F24" i="1"/>
  <c r="G24" i="1" s="1"/>
  <c r="H24" i="1"/>
  <c r="K24" i="1" s="1"/>
  <c r="J24" i="1"/>
  <c r="F25" i="1"/>
  <c r="G25" i="1"/>
  <c r="H25" i="1"/>
  <c r="K25" i="1" s="1"/>
  <c r="J25" i="1"/>
  <c r="K27" i="1" l="1"/>
  <c r="K28" i="1" s="1"/>
  <c r="G28" i="1" s="1"/>
  <c r="K29" i="1"/>
  <c r="K30" i="1" s="1"/>
  <c r="G26" i="1"/>
</calcChain>
</file>

<file path=xl/sharedStrings.xml><?xml version="1.0" encoding="utf-8"?>
<sst xmlns="http://schemas.openxmlformats.org/spreadsheetml/2006/main" count="66" uniqueCount="43">
  <si>
    <t xml:space="preserve">Theoretical Adjusted 2012 Capacity = </t>
  </si>
  <si>
    <t xml:space="preserve">Theoretical Seating 2012 Capacity = </t>
  </si>
  <si>
    <t xml:space="preserve">Adjusted 2012 Capacity = </t>
  </si>
  <si>
    <t xml:space="preserve">Recent Occupancy % = </t>
  </si>
  <si>
    <t xml:space="preserve">Seating 2012 Capacity = </t>
  </si>
  <si>
    <t xml:space="preserve">Recent 2012 Enrollment = </t>
  </si>
  <si>
    <t xml:space="preserve">Classroom Adequacy % Score = </t>
  </si>
  <si>
    <t>General Classroom</t>
  </si>
  <si>
    <t>105A</t>
  </si>
  <si>
    <t>F.E.S. Capacity-Generating Clrms.:</t>
  </si>
  <si>
    <r>
      <rPr>
        <sz val="6"/>
        <color rgb="FF000000"/>
        <rFont val="Arial"/>
        <family val="2"/>
      </rPr>
      <t>Comments</t>
    </r>
  </si>
  <si>
    <t>CURRENT CAPACITY</t>
  </si>
  <si>
    <t>Capacity SF per Student</t>
  </si>
  <si>
    <r>
      <rPr>
        <sz val="6"/>
        <color rgb="FF000000"/>
        <rFont val="Arial"/>
        <family val="2"/>
      </rPr>
      <t>Students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per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room</t>
    </r>
  </si>
  <si>
    <t>FES SF per Student</t>
  </si>
  <si>
    <t>SF Adequacy Score %</t>
  </si>
  <si>
    <t>Over/Under FES SF</t>
  </si>
  <si>
    <t>Model FES
Room SF</t>
  </si>
  <si>
    <t>Existing Room SF</t>
  </si>
  <si>
    <r>
      <rPr>
        <sz val="6"/>
        <color rgb="FF000000"/>
        <rFont val="Arial"/>
        <family val="2"/>
      </rPr>
      <t>Number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 xml:space="preserve">of
</t>
    </r>
    <r>
      <rPr>
        <sz val="6"/>
        <color rgb="FF000000"/>
        <rFont val="Arial"/>
        <family val="2"/>
      </rPr>
      <t>Rooms</t>
    </r>
  </si>
  <si>
    <r>
      <rPr>
        <sz val="6"/>
        <color rgb="FF000000"/>
        <rFont val="Arial"/>
        <family val="2"/>
      </rPr>
      <t>Room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Type</t>
    </r>
  </si>
  <si>
    <t>FES CAPACITY</t>
  </si>
  <si>
    <t>SQUARE FEET</t>
  </si>
  <si>
    <t>Room Number</t>
  </si>
  <si>
    <t xml:space="preserve">School Age (years):  </t>
  </si>
  <si>
    <t xml:space="preserve">Building Square Footage:  </t>
  </si>
  <si>
    <t>CAPACITY &amp; EDUCATIONAL ADEQUACY</t>
  </si>
  <si>
    <t xml:space="preserve">Building Name:  </t>
  </si>
  <si>
    <t>2012 LRFP CONDITION SUMMARY</t>
  </si>
  <si>
    <t xml:space="preserve">Number of Floors:  </t>
  </si>
  <si>
    <t>B + 1</t>
  </si>
  <si>
    <t>FACILITY CONDITION</t>
  </si>
  <si>
    <t xml:space="preserve">Facility Condition Index (FCI) Score = </t>
  </si>
  <si>
    <t xml:space="preserve">Facility Condition = </t>
  </si>
  <si>
    <t xml:space="preserve">FCI Deficiency Cost = </t>
  </si>
  <si>
    <t xml:space="preserve">FCI Replacement Cost = </t>
  </si>
  <si>
    <t>CAPACITY UTILIZATION</t>
  </si>
  <si>
    <t xml:space="preserve">Historic 2005 LRFP Capacity = </t>
  </si>
  <si>
    <t>EDUCATION ADEQUECY</t>
  </si>
  <si>
    <t xml:space="preserve">Classroom Adequacy % Score =  </t>
  </si>
  <si>
    <t xml:space="preserve">Classroom Adequacy =  </t>
  </si>
  <si>
    <t xml:space="preserve">Special Spaces Adequacy % Score =  </t>
  </si>
  <si>
    <t xml:space="preserve">Special Spaces Adequacy =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</si>
</sst>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[Red]\(0\)"/>
    <numFmt numFmtId="165" formatCode="_(* #,##0_);_(* \(#,##0\);_(* &quot;-&quot;??_);_(@_)"/>
    <numFmt numFmtId="166" formatCode="_(&quot;$&quot;* #,##0_);_(&quot;$&quot;* \(#,##0\);_(&quot;$&quot;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8"/>
      <color rgb="FF000000"/>
      <name val="Arial"/>
      <family val="2"/>
    </font>
    <font>
      <i/>
      <sz val="6"/>
      <color rgb="FF000000"/>
      <name val="Arial"/>
      <family val="2"/>
    </font>
    <font>
      <b/>
      <sz val="6"/>
      <color rgb="FF000000"/>
      <name val="Arial"/>
      <family val="2"/>
    </font>
    <font>
      <sz val="8"/>
      <color rgb="FF000000"/>
      <name val="Arial"/>
      <family val="2"/>
    </font>
    <font>
      <sz val="6"/>
      <color rgb="FF000000"/>
      <name val="Arial"/>
      <family val="2"/>
    </font>
    <font>
      <sz val="11"/>
      <color indexed="8"/>
      <name val="Calibri"/>
      <family val="2"/>
    </font>
    <font>
      <sz val="6"/>
      <color indexed="8"/>
      <name val="Arial"/>
      <family val="2"/>
    </font>
    <font>
      <b/>
      <sz val="8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4"/>
      <color rgb="FF0070C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6"/>
      <color rgb="FF0070C0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b/>
      <sz val="11"/>
      <color rgb="FF000000"/>
      <name val="Arial"/>
      <family val="2"/>
    </font>
    <font>
      <sz val="11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8" fillId="0" borderId="0"/>
    <xf numFmtId="0" fontId="11" fillId="0" borderId="0"/>
    <xf numFmtId="9" fontId="11" fillId="0" borderId="0" applyFont="0" applyFill="0" applyBorder="0" applyAlignment="0" applyProtection="0"/>
  </cellStyleXfs>
  <cellXfs count="91">
    <xf numFmtId="0" fontId="0" fillId="0" borderId="0" xfId="0"/>
    <xf numFmtId="0" fontId="2" fillId="0" borderId="0" xfId="4"/>
    <xf numFmtId="0" fontId="2" fillId="0" borderId="0" xfId="4" applyBorder="1"/>
    <xf numFmtId="1" fontId="3" fillId="0" borderId="1" xfId="4" applyNumberFormat="1" applyFont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3" fillId="0" borderId="3" xfId="4" applyFont="1" applyBorder="1" applyAlignment="1">
      <alignment horizontal="right" vertical="center"/>
    </xf>
    <xf numFmtId="0" fontId="4" fillId="0" borderId="0" xfId="4" applyFont="1" applyBorder="1" applyAlignment="1">
      <alignment horizontal="left" vertical="top"/>
    </xf>
    <xf numFmtId="0" fontId="2" fillId="0" borderId="0" xfId="4" applyBorder="1" applyAlignment="1">
      <alignment horizontal="left" vertical="top"/>
    </xf>
    <xf numFmtId="1" fontId="3" fillId="0" borderId="4" xfId="4" applyNumberFormat="1" applyFont="1" applyBorder="1" applyAlignment="1">
      <alignment horizontal="right" vertical="top"/>
    </xf>
    <xf numFmtId="0" fontId="0" fillId="0" borderId="5" xfId="0" applyBorder="1" applyAlignment="1">
      <alignment horizontal="right" vertical="top"/>
    </xf>
    <xf numFmtId="0" fontId="0" fillId="0" borderId="2" xfId="0" applyBorder="1" applyAlignment="1">
      <alignment horizontal="right" vertical="top"/>
    </xf>
    <xf numFmtId="0" fontId="3" fillId="0" borderId="3" xfId="4" applyFont="1" applyBorder="1" applyAlignment="1">
      <alignment horizontal="right" vertical="top"/>
    </xf>
    <xf numFmtId="9" fontId="3" fillId="0" borderId="6" xfId="3" applyFont="1" applyBorder="1" applyAlignment="1">
      <alignment horizontal="right" vertical="top"/>
    </xf>
    <xf numFmtId="0" fontId="0" fillId="0" borderId="7" xfId="0" applyBorder="1" applyAlignment="1">
      <alignment horizontal="right" vertical="top"/>
    </xf>
    <xf numFmtId="0" fontId="3" fillId="0" borderId="8" xfId="4" applyFont="1" applyBorder="1" applyAlignment="1">
      <alignment horizontal="right" vertical="top"/>
    </xf>
    <xf numFmtId="0" fontId="2" fillId="0" borderId="0" xfId="4" applyBorder="1" applyAlignment="1">
      <alignment horizontal="left" vertical="top"/>
    </xf>
    <xf numFmtId="0" fontId="2" fillId="0" borderId="9" xfId="4" applyBorder="1" applyAlignment="1">
      <alignment horizontal="left" vertical="top"/>
    </xf>
    <xf numFmtId="0" fontId="5" fillId="0" borderId="0" xfId="4" applyFont="1" applyBorder="1" applyAlignment="1">
      <alignment horizontal="left" vertical="top"/>
    </xf>
    <xf numFmtId="1" fontId="6" fillId="0" borderId="0" xfId="4" applyNumberFormat="1" applyFont="1" applyBorder="1" applyAlignment="1">
      <alignment horizontal="right" vertical="top"/>
    </xf>
    <xf numFmtId="1" fontId="3" fillId="0" borderId="6" xfId="4" applyNumberFormat="1" applyFont="1" applyBorder="1" applyAlignment="1">
      <alignment horizontal="right" vertical="top"/>
    </xf>
    <xf numFmtId="0" fontId="2" fillId="0" borderId="0" xfId="4" applyBorder="1" applyAlignment="1">
      <alignment horizontal="center" vertical="top"/>
    </xf>
    <xf numFmtId="0" fontId="2" fillId="0" borderId="10" xfId="4" applyBorder="1" applyAlignment="1">
      <alignment horizontal="left" vertical="top"/>
    </xf>
    <xf numFmtId="0" fontId="2" fillId="0" borderId="11" xfId="4" applyBorder="1" applyAlignment="1">
      <alignment horizontal="left" vertical="top"/>
    </xf>
    <xf numFmtId="0" fontId="7" fillId="0" borderId="0" xfId="4" applyFont="1" applyBorder="1" applyAlignment="1">
      <alignment horizontal="left" vertical="top"/>
    </xf>
    <xf numFmtId="2" fontId="7" fillId="0" borderId="12" xfId="4" applyNumberFormat="1" applyFont="1" applyBorder="1" applyAlignment="1">
      <alignment horizontal="right" vertical="top"/>
    </xf>
    <xf numFmtId="0" fontId="7" fillId="0" borderId="0" xfId="4" applyFont="1" applyBorder="1" applyAlignment="1">
      <alignment horizontal="right" vertical="top"/>
    </xf>
    <xf numFmtId="2" fontId="7" fillId="0" borderId="13" xfId="4" applyNumberFormat="1" applyFont="1" applyBorder="1" applyAlignment="1">
      <alignment horizontal="right" vertical="top"/>
    </xf>
    <xf numFmtId="164" fontId="7" fillId="0" borderId="14" xfId="4" applyNumberFormat="1" applyFont="1" applyBorder="1" applyAlignment="1">
      <alignment horizontal="right" vertical="top"/>
    </xf>
    <xf numFmtId="0" fontId="7" fillId="0" borderId="14" xfId="4" applyFont="1" applyBorder="1" applyAlignment="1">
      <alignment horizontal="right" vertical="top"/>
    </xf>
    <xf numFmtId="1" fontId="7" fillId="0" borderId="15" xfId="4" applyNumberFormat="1" applyFont="1" applyBorder="1" applyAlignment="1">
      <alignment horizontal="right" vertical="top"/>
    </xf>
    <xf numFmtId="0" fontId="2" fillId="0" borderId="12" xfId="4" applyBorder="1"/>
    <xf numFmtId="0" fontId="7" fillId="0" borderId="12" xfId="4" applyFont="1" applyBorder="1" applyAlignment="1">
      <alignment horizontal="left" vertical="top"/>
    </xf>
    <xf numFmtId="0" fontId="2" fillId="0" borderId="16" xfId="4" applyBorder="1" applyAlignment="1">
      <alignment horizontal="left" vertical="top"/>
    </xf>
    <xf numFmtId="0" fontId="2" fillId="0" borderId="17" xfId="4" applyBorder="1" applyAlignment="1">
      <alignment horizontal="left" vertical="top"/>
    </xf>
    <xf numFmtId="2" fontId="7" fillId="0" borderId="16" xfId="4" applyNumberFormat="1" applyFont="1" applyBorder="1" applyAlignment="1">
      <alignment horizontal="right" vertical="top"/>
    </xf>
    <xf numFmtId="9" fontId="7" fillId="0" borderId="18" xfId="3" applyFont="1" applyBorder="1" applyAlignment="1">
      <alignment horizontal="right" vertical="top"/>
    </xf>
    <xf numFmtId="0" fontId="7" fillId="0" borderId="16" xfId="4" applyFont="1" applyBorder="1" applyAlignment="1">
      <alignment horizontal="center" vertical="top"/>
    </xf>
    <xf numFmtId="0" fontId="2" fillId="0" borderId="17" xfId="4" applyBorder="1" applyAlignment="1">
      <alignment horizontal="left" vertical="top"/>
    </xf>
    <xf numFmtId="0" fontId="9" fillId="0" borderId="16" xfId="5" applyFont="1" applyBorder="1" applyAlignment="1">
      <alignment horizontal="left" vertical="center"/>
    </xf>
    <xf numFmtId="9" fontId="7" fillId="0" borderId="13" xfId="3" applyFont="1" applyBorder="1" applyAlignment="1">
      <alignment horizontal="right" vertical="top"/>
    </xf>
    <xf numFmtId="164" fontId="7" fillId="0" borderId="16" xfId="4" applyNumberFormat="1" applyFont="1" applyBorder="1" applyAlignment="1">
      <alignment horizontal="right" vertical="top"/>
    </xf>
    <xf numFmtId="0" fontId="7" fillId="0" borderId="16" xfId="4" applyFont="1" applyBorder="1" applyAlignment="1">
      <alignment horizontal="right" vertical="top"/>
    </xf>
    <xf numFmtId="0" fontId="7" fillId="0" borderId="16" xfId="4" applyFont="1" applyBorder="1" applyAlignment="1">
      <alignment horizontal="left" vertical="top"/>
    </xf>
    <xf numFmtId="0" fontId="2" fillId="0" borderId="19" xfId="4" applyBorder="1" applyAlignment="1">
      <alignment horizontal="left" vertical="top"/>
    </xf>
    <xf numFmtId="0" fontId="2" fillId="0" borderId="16" xfId="4" applyBorder="1" applyAlignment="1">
      <alignment horizontal="right" vertical="top"/>
    </xf>
    <xf numFmtId="0" fontId="2" fillId="0" borderId="17" xfId="4" applyBorder="1" applyAlignment="1">
      <alignment horizontal="right" vertical="top"/>
    </xf>
    <xf numFmtId="0" fontId="2" fillId="0" borderId="20" xfId="4" applyBorder="1" applyAlignment="1">
      <alignment horizontal="right" vertical="top"/>
    </xf>
    <xf numFmtId="0" fontId="2" fillId="0" borderId="16" xfId="4" applyBorder="1" applyAlignment="1">
      <alignment horizontal="center" vertical="top"/>
    </xf>
    <xf numFmtId="0" fontId="5" fillId="0" borderId="16" xfId="4" applyFont="1" applyBorder="1" applyAlignment="1">
      <alignment horizontal="left" vertical="top"/>
    </xf>
    <xf numFmtId="0" fontId="2" fillId="0" borderId="13" xfId="4" applyBorder="1" applyAlignment="1">
      <alignment horizontal="left" vertical="top"/>
    </xf>
    <xf numFmtId="0" fontId="2" fillId="0" borderId="19" xfId="4" applyBorder="1" applyAlignment="1">
      <alignment horizontal="left" vertical="top"/>
    </xf>
    <xf numFmtId="0" fontId="2" fillId="0" borderId="21" xfId="4" applyBorder="1" applyAlignment="1">
      <alignment horizontal="left" vertical="top"/>
    </xf>
    <xf numFmtId="0" fontId="2" fillId="0" borderId="13" xfId="4" applyBorder="1" applyAlignment="1">
      <alignment horizontal="left" vertical="top"/>
    </xf>
    <xf numFmtId="0" fontId="7" fillId="0" borderId="16" xfId="4" applyFont="1" applyBorder="1" applyAlignment="1">
      <alignment horizontal="left" vertical="top" wrapText="1"/>
    </xf>
    <xf numFmtId="0" fontId="2" fillId="0" borderId="17" xfId="4" applyBorder="1" applyAlignment="1">
      <alignment horizontal="left" vertical="top" wrapText="1"/>
    </xf>
    <xf numFmtId="0" fontId="7" fillId="0" borderId="16" xfId="4" applyFont="1" applyBorder="1" applyAlignment="1">
      <alignment horizontal="right" vertical="top" wrapText="1"/>
    </xf>
    <xf numFmtId="0" fontId="7" fillId="0" borderId="13" xfId="4" applyFont="1" applyBorder="1" applyAlignment="1">
      <alignment horizontal="right"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21" xfId="0" applyFont="1" applyBorder="1" applyAlignment="1">
      <alignment horizontal="center" vertical="top" wrapText="1"/>
    </xf>
    <xf numFmtId="0" fontId="3" fillId="0" borderId="13" xfId="4" applyFont="1" applyBorder="1" applyAlignment="1">
      <alignment horizontal="center" vertical="top" wrapText="1"/>
    </xf>
    <xf numFmtId="0" fontId="3" fillId="0" borderId="13" xfId="4" applyFont="1" applyBorder="1" applyAlignment="1">
      <alignment horizontal="left" vertical="top" wrapText="1"/>
    </xf>
    <xf numFmtId="0" fontId="3" fillId="0" borderId="16" xfId="4" applyFont="1" applyBorder="1" applyAlignment="1">
      <alignment horizontal="left" vertical="top" wrapText="1"/>
    </xf>
    <xf numFmtId="0" fontId="11" fillId="0" borderId="0" xfId="6"/>
    <xf numFmtId="165" fontId="11" fillId="0" borderId="0" xfId="1" applyNumberFormat="1" applyFont="1" applyAlignment="1">
      <alignment horizontal="left" wrapText="1"/>
    </xf>
    <xf numFmtId="165" fontId="11" fillId="0" borderId="0" xfId="1" applyNumberFormat="1" applyFont="1" applyBorder="1" applyAlignment="1">
      <alignment horizontal="left" wrapText="1"/>
    </xf>
    <xf numFmtId="1" fontId="11" fillId="0" borderId="0" xfId="1" applyNumberFormat="1" applyFont="1" applyAlignment="1">
      <alignment horizontal="center" vertical="top" wrapText="1"/>
    </xf>
    <xf numFmtId="0" fontId="12" fillId="0" borderId="0" xfId="6" applyFont="1" applyAlignment="1">
      <alignment horizontal="right"/>
    </xf>
    <xf numFmtId="0" fontId="11" fillId="0" borderId="0" xfId="1" applyNumberFormat="1" applyFont="1" applyAlignment="1">
      <alignment horizontal="center" vertical="top" wrapText="1"/>
    </xf>
    <xf numFmtId="9" fontId="0" fillId="0" borderId="0" xfId="7" applyFont="1"/>
    <xf numFmtId="0" fontId="11" fillId="0" borderId="0" xfId="6" applyAlignment="1">
      <alignment horizontal="left" wrapText="1"/>
    </xf>
    <xf numFmtId="0" fontId="13" fillId="0" borderId="0" xfId="6" applyFont="1" applyAlignment="1">
      <alignment horizontal="right"/>
    </xf>
    <xf numFmtId="0" fontId="14" fillId="0" borderId="0" xfId="6" applyFont="1" applyAlignment="1">
      <alignment horizontal="left" wrapText="1"/>
    </xf>
    <xf numFmtId="0" fontId="15" fillId="0" borderId="0" xfId="6" applyFont="1" applyAlignment="1">
      <alignment horizontal="right"/>
    </xf>
    <xf numFmtId="0" fontId="16" fillId="0" borderId="0" xfId="6" applyFont="1" applyAlignment="1">
      <alignment horizontal="right"/>
    </xf>
    <xf numFmtId="165" fontId="11" fillId="0" borderId="0" xfId="1" applyNumberFormat="1" applyFont="1" applyAlignment="1">
      <alignment horizontal="right" vertical="top" wrapText="1"/>
    </xf>
    <xf numFmtId="0" fontId="11" fillId="0" borderId="0" xfId="1" applyNumberFormat="1" applyFont="1" applyAlignment="1">
      <alignment horizontal="right" vertical="top" wrapText="1"/>
    </xf>
    <xf numFmtId="1" fontId="11" fillId="0" borderId="0" xfId="1" applyNumberFormat="1" applyFont="1" applyAlignment="1">
      <alignment horizontal="right" vertical="top" wrapText="1"/>
    </xf>
    <xf numFmtId="0" fontId="12" fillId="0" borderId="0" xfId="6" applyFont="1" applyAlignment="1">
      <alignment horizontal="right"/>
    </xf>
    <xf numFmtId="0" fontId="17" fillId="0" borderId="0" xfId="4" applyFont="1"/>
    <xf numFmtId="0" fontId="17" fillId="0" borderId="0" xfId="4" applyFont="1" applyAlignment="1">
      <alignment horizontal="right"/>
    </xf>
    <xf numFmtId="9" fontId="18" fillId="0" borderId="22" xfId="4" applyNumberFormat="1" applyFont="1" applyBorder="1" applyAlignment="1">
      <alignment horizontal="right"/>
    </xf>
    <xf numFmtId="0" fontId="18" fillId="0" borderId="0" xfId="4" applyFont="1" applyAlignment="1">
      <alignment horizontal="right"/>
    </xf>
    <xf numFmtId="166" fontId="18" fillId="0" borderId="22" xfId="2" applyNumberFormat="1" applyFont="1" applyBorder="1" applyAlignment="1">
      <alignment horizontal="right"/>
    </xf>
    <xf numFmtId="0" fontId="18" fillId="0" borderId="0" xfId="4" applyFont="1"/>
    <xf numFmtId="0" fontId="19" fillId="0" borderId="0" xfId="4" applyFont="1" applyAlignment="1">
      <alignment horizontal="right"/>
    </xf>
    <xf numFmtId="0" fontId="20" fillId="0" borderId="0" xfId="4" applyFont="1"/>
    <xf numFmtId="1" fontId="18" fillId="0" borderId="22" xfId="4" applyNumberFormat="1" applyFont="1" applyBorder="1" applyAlignment="1">
      <alignment horizontal="right"/>
    </xf>
    <xf numFmtId="1" fontId="18" fillId="0" borderId="0" xfId="4" applyNumberFormat="1" applyFont="1" applyBorder="1" applyAlignment="1">
      <alignment horizontal="right"/>
    </xf>
    <xf numFmtId="9" fontId="18" fillId="0" borderId="22" xfId="3" applyFont="1" applyBorder="1"/>
    <xf numFmtId="9" fontId="18" fillId="0" borderId="22" xfId="3" applyFont="1" applyBorder="1" applyAlignment="1">
      <alignment horizontal="right"/>
    </xf>
    <xf numFmtId="0" fontId="18" fillId="0" borderId="22" xfId="4" applyFont="1" applyBorder="1" applyAlignment="1">
      <alignment horizontal="right"/>
    </xf>
  </cellXfs>
  <cellStyles count="8">
    <cellStyle name="Comma" xfId="1" builtinId="3"/>
    <cellStyle name="Currency" xfId="2" builtinId="4"/>
    <cellStyle name="Excel Built-in Normal" xfId="5"/>
    <cellStyle name="Normal" xfId="0" builtinId="0"/>
    <cellStyle name="Normal 2" xfId="6"/>
    <cellStyle name="Normal 3" xfId="4"/>
    <cellStyle name="Percent" xfId="3" builtinId="5"/>
    <cellStyle name="Percent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482603</xdr:colOff>
      <xdr:row>7</xdr:row>
      <xdr:rowOff>1</xdr:rowOff>
    </xdr:from>
    <xdr:to>
      <xdr:col>11</xdr:col>
      <xdr:colOff>876301</xdr:colOff>
      <xdr:row>30</xdr:row>
      <xdr:rowOff>41909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73528" y="1304926"/>
          <a:ext cx="4127498" cy="308990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hancellor%20Avenue%20Annex_FC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Chancellor%20Avenue%20Annex_E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CI Summary"/>
      <sheetName val="Uniformat FCI"/>
      <sheetName val="Master File (Interior)"/>
      <sheetName val="Master File (Systems)"/>
      <sheetName val="Master File (Exterior)"/>
    </sheetNames>
    <sheetDataSet>
      <sheetData sheetId="0"/>
      <sheetData sheetId="1">
        <row r="1">
          <cell r="C1" t="str">
            <v>Chancellor Avenue Annex</v>
          </cell>
        </row>
        <row r="2">
          <cell r="C2">
            <v>40771</v>
          </cell>
        </row>
        <row r="5">
          <cell r="C5">
            <v>53</v>
          </cell>
        </row>
        <row r="65">
          <cell r="H65">
            <v>8409018.75</v>
          </cell>
          <cell r="P65">
            <v>1643140.657214534</v>
          </cell>
          <cell r="Q65">
            <v>0.1954021873496874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CI Summary"/>
      <sheetName val="Education Adequecy"/>
    </sheetNames>
    <sheetDataSet>
      <sheetData sheetId="0" refreshError="1"/>
      <sheetData sheetId="1">
        <row r="27">
          <cell r="G27">
            <v>0.66652777777777783</v>
          </cell>
        </row>
        <row r="34">
          <cell r="G34">
            <v>0.70565735325969248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1"/>
  <sheetViews>
    <sheetView tabSelected="1" workbookViewId="0">
      <selection activeCell="C26" sqref="C26"/>
    </sheetView>
  </sheetViews>
  <sheetFormatPr defaultColWidth="9.140625" defaultRowHeight="15" x14ac:dyDescent="0.25"/>
  <cols>
    <col min="1" max="1" width="38.140625" style="1" customWidth="1"/>
    <col min="2" max="2" width="1.5703125" style="1" customWidth="1"/>
    <col min="3" max="3" width="14.140625" style="1" customWidth="1"/>
    <col min="4" max="4" width="7.42578125" style="1" customWidth="1"/>
    <col min="5" max="5" width="12.140625" style="1" customWidth="1"/>
    <col min="6" max="6" width="6.7109375" style="1" customWidth="1"/>
    <col min="7" max="10" width="7.28515625" style="1" customWidth="1"/>
    <col min="11" max="11" width="0.5703125" style="1" customWidth="1"/>
    <col min="12" max="12" width="16.5703125" style="1" customWidth="1"/>
    <col min="13" max="16384" width="9.140625" style="1"/>
  </cols>
  <sheetData>
    <row r="1" spans="1:16" s="62" customFormat="1" ht="20.25" customHeight="1" x14ac:dyDescent="0.3">
      <c r="A1" s="72" t="s">
        <v>27</v>
      </c>
      <c r="B1" s="72"/>
      <c r="C1" s="71" t="str">
        <f>'[1]Uniformat FCI'!C1:G1</f>
        <v>Chancellor Avenue Annex</v>
      </c>
      <c r="D1" s="71"/>
      <c r="E1" s="71"/>
      <c r="F1" s="73" t="s">
        <v>28</v>
      </c>
      <c r="G1" s="73"/>
      <c r="H1" s="73"/>
      <c r="I1" s="73"/>
      <c r="J1" s="73"/>
      <c r="K1" s="73"/>
      <c r="L1" s="73"/>
      <c r="M1" s="69"/>
      <c r="N1" s="69"/>
      <c r="O1" s="69"/>
      <c r="P1" s="68"/>
    </row>
    <row r="2" spans="1:16" s="62" customFormat="1" ht="15" customHeight="1" x14ac:dyDescent="0.25">
      <c r="A2" s="66" t="s">
        <v>25</v>
      </c>
      <c r="B2" s="66"/>
      <c r="C2" s="74">
        <f>'[1]Uniformat FCI'!C2</f>
        <v>40771</v>
      </c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</row>
    <row r="3" spans="1:16" s="62" customFormat="1" ht="15" customHeight="1" x14ac:dyDescent="0.25">
      <c r="A3" s="66" t="s">
        <v>29</v>
      </c>
      <c r="B3" s="66"/>
      <c r="C3" s="75" t="s">
        <v>30</v>
      </c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</row>
    <row r="4" spans="1:16" s="62" customFormat="1" ht="15" customHeight="1" x14ac:dyDescent="0.25">
      <c r="A4" s="66" t="s">
        <v>24</v>
      </c>
      <c r="B4" s="66"/>
      <c r="C4" s="76">
        <f>'[1]Uniformat FCI'!C5</f>
        <v>53</v>
      </c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</row>
    <row r="5" spans="1:16" s="62" customFormat="1" ht="15" customHeight="1" x14ac:dyDescent="0.25">
      <c r="A5" s="77"/>
      <c r="B5" s="77"/>
      <c r="C5" s="65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</row>
    <row r="6" spans="1:16" s="62" customFormat="1" ht="15" customHeight="1" x14ac:dyDescent="0.25">
      <c r="A6" s="77" t="s">
        <v>31</v>
      </c>
      <c r="B6" s="77"/>
      <c r="C6" s="65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</row>
    <row r="7" spans="1:16" ht="7.5" customHeight="1" x14ac:dyDescent="0.25">
      <c r="A7" s="78"/>
      <c r="B7" s="78"/>
      <c r="C7" s="78"/>
    </row>
    <row r="8" spans="1:16" x14ac:dyDescent="0.25">
      <c r="A8" s="79" t="s">
        <v>32</v>
      </c>
      <c r="B8" s="78"/>
      <c r="C8" s="80">
        <f>'[1]Uniformat FCI'!Q65</f>
        <v>0.1954021873496874</v>
      </c>
    </row>
    <row r="9" spans="1:16" ht="3.75" customHeight="1" x14ac:dyDescent="0.25">
      <c r="A9" s="78"/>
      <c r="B9" s="78"/>
      <c r="C9" s="81"/>
    </row>
    <row r="10" spans="1:16" x14ac:dyDescent="0.25">
      <c r="A10" s="79" t="s">
        <v>33</v>
      </c>
      <c r="B10" s="78"/>
      <c r="C10" s="80" t="str">
        <f>IF(C8&lt;6%,"VERY GOOD",IF(AND(C8&lt;21%,C8&gt;=6%),"GOOD",IF(AND(C8&lt;36%,C8&gt;=21%),"FAIR",IF(AND(C8&lt;51%,C8&gt;=36%),"POOR",IF(C8&gt;50%,"VERY POOR",0)))))</f>
        <v>GOOD</v>
      </c>
    </row>
    <row r="11" spans="1:16" ht="3.75" customHeight="1" x14ac:dyDescent="0.25">
      <c r="A11" s="78"/>
      <c r="B11" s="78"/>
      <c r="C11" s="81"/>
    </row>
    <row r="12" spans="1:16" x14ac:dyDescent="0.25">
      <c r="A12" s="79" t="s">
        <v>34</v>
      </c>
      <c r="B12" s="78"/>
      <c r="C12" s="82">
        <f>'[1]Uniformat FCI'!P65</f>
        <v>1643140.657214534</v>
      </c>
    </row>
    <row r="13" spans="1:16" ht="3.75" customHeight="1" x14ac:dyDescent="0.25">
      <c r="A13" s="79"/>
      <c r="B13" s="78"/>
      <c r="C13" s="81"/>
    </row>
    <row r="14" spans="1:16" x14ac:dyDescent="0.25">
      <c r="A14" s="79" t="s">
        <v>35</v>
      </c>
      <c r="B14" s="78"/>
      <c r="C14" s="82">
        <f>'[1]Uniformat FCI'!H65</f>
        <v>8409018.75</v>
      </c>
    </row>
    <row r="15" spans="1:16" ht="3.75" customHeight="1" x14ac:dyDescent="0.25">
      <c r="A15" s="78"/>
      <c r="B15" s="78"/>
      <c r="C15" s="83"/>
    </row>
    <row r="16" spans="1:16" x14ac:dyDescent="0.25">
      <c r="A16" s="79"/>
      <c r="B16" s="78"/>
      <c r="C16" s="83"/>
    </row>
    <row r="17" spans="1:3" ht="15" customHeight="1" x14ac:dyDescent="0.25">
      <c r="A17" s="84" t="s">
        <v>36</v>
      </c>
      <c r="B17" s="78"/>
      <c r="C17" s="83"/>
    </row>
    <row r="18" spans="1:3" ht="7.5" customHeight="1" x14ac:dyDescent="0.25">
      <c r="A18" s="78"/>
      <c r="B18" s="78"/>
      <c r="C18" s="85"/>
    </row>
    <row r="19" spans="1:3" x14ac:dyDescent="0.25">
      <c r="A19" s="79" t="s">
        <v>5</v>
      </c>
      <c r="B19" s="78"/>
      <c r="C19" s="86">
        <v>161</v>
      </c>
    </row>
    <row r="20" spans="1:3" ht="3.75" customHeight="1" x14ac:dyDescent="0.25">
      <c r="A20" s="78"/>
      <c r="B20" s="78"/>
      <c r="C20" s="83"/>
    </row>
    <row r="21" spans="1:3" x14ac:dyDescent="0.25">
      <c r="A21" s="79" t="s">
        <v>37</v>
      </c>
      <c r="B21" s="78"/>
      <c r="C21" s="86">
        <v>182</v>
      </c>
    </row>
    <row r="22" spans="1:3" ht="3.75" customHeight="1" x14ac:dyDescent="0.25">
      <c r="A22" s="79"/>
      <c r="B22" s="78"/>
      <c r="C22" s="87"/>
    </row>
    <row r="23" spans="1:3" x14ac:dyDescent="0.25">
      <c r="A23" s="79" t="s">
        <v>2</v>
      </c>
      <c r="B23" s="78"/>
      <c r="C23" s="86">
        <v>266</v>
      </c>
    </row>
    <row r="24" spans="1:3" ht="3.75" customHeight="1" x14ac:dyDescent="0.25">
      <c r="A24" s="79"/>
      <c r="B24" s="78"/>
      <c r="C24" s="83"/>
    </row>
    <row r="25" spans="1:3" x14ac:dyDescent="0.25">
      <c r="A25" s="79" t="s">
        <v>3</v>
      </c>
      <c r="B25" s="78"/>
      <c r="C25" s="88">
        <f>C19/C23</f>
        <v>0.60526315789473684</v>
      </c>
    </row>
    <row r="26" spans="1:3" ht="3.75" customHeight="1" x14ac:dyDescent="0.25">
      <c r="A26" s="78"/>
      <c r="B26" s="78"/>
      <c r="C26" s="83"/>
    </row>
    <row r="27" spans="1:3" x14ac:dyDescent="0.25">
      <c r="A27" s="78"/>
      <c r="B27" s="78"/>
      <c r="C27" s="83"/>
    </row>
    <row r="28" spans="1:3" ht="15" customHeight="1" x14ac:dyDescent="0.25">
      <c r="A28" s="84" t="s">
        <v>38</v>
      </c>
      <c r="B28" s="78"/>
      <c r="C28" s="83"/>
    </row>
    <row r="29" spans="1:3" ht="7.5" customHeight="1" x14ac:dyDescent="0.25">
      <c r="A29" s="78"/>
      <c r="B29" s="78"/>
      <c r="C29" s="83"/>
    </row>
    <row r="30" spans="1:3" x14ac:dyDescent="0.25">
      <c r="A30" s="79" t="s">
        <v>39</v>
      </c>
      <c r="B30" s="78"/>
      <c r="C30" s="89">
        <f>'[2]Education Adequecy'!G27</f>
        <v>0.66652777777777783</v>
      </c>
    </row>
    <row r="31" spans="1:3" ht="3.75" customHeight="1" x14ac:dyDescent="0.25">
      <c r="A31" s="78"/>
      <c r="B31" s="78"/>
      <c r="C31" s="83"/>
    </row>
    <row r="32" spans="1:3" x14ac:dyDescent="0.25">
      <c r="A32" s="79" t="s">
        <v>40</v>
      </c>
      <c r="B32" s="78"/>
      <c r="C32" s="90" t="str">
        <f>IF(C30&lt;66%,"VERY POOR",IF(AND(C30&lt;76%,C30&gt;=66%),"POOR",IF(AND(C30&lt;86%,C30&gt;=76%),"FAIR",IF(AND(C30&lt;96%,C30&gt;=86%),"GOOD",IF(C30&gt;=96%,"VERY GOOD",0)))))</f>
        <v>POOR</v>
      </c>
    </row>
    <row r="33" spans="1:3" ht="3.75" customHeight="1" x14ac:dyDescent="0.25">
      <c r="A33" s="79"/>
      <c r="B33" s="78"/>
      <c r="C33" s="83"/>
    </row>
    <row r="34" spans="1:3" x14ac:dyDescent="0.25">
      <c r="A34" s="79" t="s">
        <v>41</v>
      </c>
      <c r="B34" s="78"/>
      <c r="C34" s="89">
        <f>'[2]Education Adequecy'!G34</f>
        <v>0.70565735325969248</v>
      </c>
    </row>
    <row r="35" spans="1:3" ht="3.75" customHeight="1" x14ac:dyDescent="0.25">
      <c r="A35" s="78"/>
      <c r="B35" s="78"/>
      <c r="C35" s="83"/>
    </row>
    <row r="36" spans="1:3" x14ac:dyDescent="0.25">
      <c r="A36" s="79" t="s">
        <v>42</v>
      </c>
      <c r="B36" s="78"/>
      <c r="C36" s="90" t="str">
        <f>IF(C34&lt;66%,"VERY POOR",IF(AND(C34&lt;76%,C34&gt;=66%),"POOR",IF(AND(C34&lt;86%,C34&gt;=76%),"FAIR",IF(AND(C34&lt;96%,C34&gt;=86%),"GOOD",IF(C34&gt;=96%,"VERY GOOD",0)))))</f>
        <v>POOR</v>
      </c>
    </row>
    <row r="37" spans="1:3" x14ac:dyDescent="0.25">
      <c r="A37" s="78"/>
      <c r="B37" s="78"/>
      <c r="C37" s="78"/>
    </row>
    <row r="38" spans="1:3" x14ac:dyDescent="0.25">
      <c r="A38" s="78"/>
      <c r="B38" s="78"/>
      <c r="C38" s="78"/>
    </row>
    <row r="39" spans="1:3" x14ac:dyDescent="0.25">
      <c r="A39" s="78"/>
      <c r="B39" s="78"/>
      <c r="C39" s="78"/>
    </row>
    <row r="40" spans="1:3" x14ac:dyDescent="0.25">
      <c r="A40" s="78"/>
      <c r="B40" s="78"/>
      <c r="C40" s="78"/>
    </row>
    <row r="41" spans="1:3" x14ac:dyDescent="0.25">
      <c r="A41" s="78"/>
      <c r="B41" s="78"/>
      <c r="C41" s="78"/>
    </row>
  </sheetData>
  <mergeCells count="6">
    <mergeCell ref="A1:B1"/>
    <mergeCell ref="C1:E1"/>
    <mergeCell ref="F1:L1"/>
    <mergeCell ref="A2:B2"/>
    <mergeCell ref="A3:B3"/>
    <mergeCell ref="A4:B4"/>
  </mergeCells>
  <printOptions horizontalCentered="1"/>
  <pageMargins left="0.7" right="0.7" top="1" bottom="0.75" header="0.55000000000000004" footer="0.3"/>
  <pageSetup scale="99" orientation="landscape" r:id="rId1"/>
  <headerFooter>
    <oddHeader xml:space="preserve">&amp;R&amp;12Newark Public Schools - 2012 LRFP  </oddHeader>
    <oddFooter>&amp;C&amp;12&amp;D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0"/>
  <sheetViews>
    <sheetView topLeftCell="A4" workbookViewId="0">
      <selection activeCell="K30" sqref="K30"/>
    </sheetView>
  </sheetViews>
  <sheetFormatPr defaultColWidth="9.140625" defaultRowHeight="15" x14ac:dyDescent="0.25"/>
  <cols>
    <col min="1" max="1" width="29" style="1" customWidth="1"/>
    <col min="2" max="2" width="0.5703125" style="1" customWidth="1"/>
    <col min="3" max="3" width="7.28515625" style="1" customWidth="1"/>
    <col min="4" max="7" width="8.7109375" style="1" customWidth="1"/>
    <col min="8" max="9" width="7.28515625" style="1" customWidth="1"/>
    <col min="10" max="10" width="7" style="1" bestFit="1" customWidth="1"/>
    <col min="11" max="11" width="7.28515625" style="1" customWidth="1"/>
    <col min="12" max="12" width="0.5703125" style="1" customWidth="1"/>
    <col min="13" max="13" width="29.7109375" style="1" customWidth="1"/>
    <col min="14" max="14" width="0.5703125" style="1" customWidth="1"/>
    <col min="15" max="15" width="27" style="2" customWidth="1"/>
    <col min="16" max="16384" width="9.140625" style="1"/>
  </cols>
  <sheetData>
    <row r="1" spans="1:19" s="62" customFormat="1" ht="18" x14ac:dyDescent="0.25">
      <c r="A1" s="72" t="s">
        <v>27</v>
      </c>
      <c r="B1" s="72"/>
      <c r="C1" s="71" t="str">
        <f>'[1]Uniformat FCI'!C1:G1</f>
        <v>Chancellor Avenue Annex</v>
      </c>
      <c r="D1" s="71"/>
      <c r="E1" s="71"/>
      <c r="F1" s="71"/>
      <c r="G1" s="71"/>
      <c r="H1" s="71"/>
      <c r="I1" s="71"/>
      <c r="J1" s="70" t="s">
        <v>26</v>
      </c>
      <c r="K1" s="70"/>
      <c r="L1" s="70"/>
      <c r="M1" s="70"/>
      <c r="N1" s="70"/>
      <c r="O1" s="70"/>
      <c r="P1" s="69"/>
      <c r="Q1" s="69"/>
      <c r="R1" s="69"/>
      <c r="S1" s="68"/>
    </row>
    <row r="2" spans="1:19" s="62" customFormat="1" ht="12.75" customHeight="1" x14ac:dyDescent="0.25">
      <c r="A2" s="66" t="s">
        <v>25</v>
      </c>
      <c r="B2" s="66"/>
      <c r="C2" s="67">
        <f>'[1]Uniformat FCI'!C2</f>
        <v>40771</v>
      </c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63"/>
      <c r="Q2" s="63"/>
      <c r="R2" s="63"/>
      <c r="S2" s="63"/>
    </row>
    <row r="3" spans="1:19" s="62" customFormat="1" ht="12.75" customHeight="1" x14ac:dyDescent="0.25">
      <c r="A3" s="66" t="s">
        <v>24</v>
      </c>
      <c r="B3" s="66"/>
      <c r="C3" s="65">
        <f>'[1]Uniformat FCI'!C5</f>
        <v>53</v>
      </c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4"/>
      <c r="P3" s="63"/>
      <c r="Q3" s="63"/>
      <c r="R3" s="63"/>
      <c r="S3" s="63"/>
    </row>
    <row r="5" spans="1:19" ht="5.25" customHeight="1" x14ac:dyDescent="0.25"/>
    <row r="6" spans="1:19" ht="12.2" customHeight="1" x14ac:dyDescent="0.25">
      <c r="A6" s="53" t="s">
        <v>20</v>
      </c>
      <c r="B6" s="54"/>
      <c r="C6" s="53" t="s">
        <v>23</v>
      </c>
      <c r="D6" s="61" t="s">
        <v>22</v>
      </c>
      <c r="E6" s="61"/>
      <c r="F6" s="61"/>
      <c r="G6" s="60"/>
      <c r="H6" s="59" t="s">
        <v>21</v>
      </c>
      <c r="I6" s="58"/>
      <c r="J6" s="58"/>
      <c r="K6" s="57"/>
      <c r="L6" s="54"/>
      <c r="M6" s="53" t="s">
        <v>10</v>
      </c>
    </row>
    <row r="7" spans="1:19" ht="18.600000000000001" customHeight="1" x14ac:dyDescent="0.25">
      <c r="A7" s="53" t="s">
        <v>20</v>
      </c>
      <c r="B7" s="54"/>
      <c r="C7" s="53" t="s">
        <v>19</v>
      </c>
      <c r="D7" s="55" t="s">
        <v>18</v>
      </c>
      <c r="E7" s="55" t="s">
        <v>17</v>
      </c>
      <c r="F7" s="55" t="s">
        <v>16</v>
      </c>
      <c r="G7" s="56" t="s">
        <v>15</v>
      </c>
      <c r="H7" s="55" t="s">
        <v>14</v>
      </c>
      <c r="I7" s="55" t="s">
        <v>13</v>
      </c>
      <c r="J7" s="55" t="s">
        <v>12</v>
      </c>
      <c r="K7" s="55" t="s">
        <v>11</v>
      </c>
      <c r="L7" s="54"/>
      <c r="M7" s="53" t="s">
        <v>10</v>
      </c>
    </row>
    <row r="8" spans="1:19" ht="3.2" customHeight="1" x14ac:dyDescent="0.25">
      <c r="A8" s="52"/>
      <c r="B8" s="15"/>
      <c r="C8" s="51"/>
      <c r="D8" s="49"/>
      <c r="E8" s="49"/>
      <c r="F8" s="49"/>
      <c r="G8" s="49"/>
      <c r="H8" s="49"/>
      <c r="I8" s="49"/>
      <c r="J8" s="49"/>
      <c r="K8" s="49"/>
      <c r="L8" s="50"/>
      <c r="M8" s="49"/>
      <c r="N8" s="15"/>
      <c r="O8" s="15"/>
    </row>
    <row r="9" spans="1:19" ht="10.15" customHeight="1" x14ac:dyDescent="0.25">
      <c r="A9" s="48" t="s">
        <v>9</v>
      </c>
      <c r="B9" s="33"/>
      <c r="C9" s="47"/>
      <c r="D9" s="32"/>
      <c r="E9" s="44"/>
      <c r="F9" s="44"/>
      <c r="G9" s="44"/>
      <c r="H9" s="46"/>
      <c r="I9" s="44"/>
      <c r="J9" s="44"/>
      <c r="K9" s="44"/>
      <c r="L9" s="45"/>
      <c r="M9" s="44"/>
      <c r="N9" s="43"/>
      <c r="O9" s="15"/>
    </row>
    <row r="10" spans="1:19" ht="10.15" customHeight="1" x14ac:dyDescent="0.25">
      <c r="A10" s="38" t="s">
        <v>7</v>
      </c>
      <c r="B10" s="33"/>
      <c r="C10" s="36">
        <v>105</v>
      </c>
      <c r="D10" s="41">
        <v>725</v>
      </c>
      <c r="E10" s="41">
        <v>900</v>
      </c>
      <c r="F10" s="40">
        <f>D10-E10</f>
        <v>-175</v>
      </c>
      <c r="G10" s="39">
        <f>IF(F10&gt;0,1,D10/E10)</f>
        <v>0.80555555555555558</v>
      </c>
      <c r="H10" s="34">
        <f>E10/I10</f>
        <v>42.857142857142854</v>
      </c>
      <c r="I10" s="34">
        <v>21</v>
      </c>
      <c r="J10" s="34">
        <f>D10/I10</f>
        <v>34.523809523809526</v>
      </c>
      <c r="K10" s="34">
        <f>IF(D10/H10&gt;I10,I10,D10/H10)</f>
        <v>16.916666666666668</v>
      </c>
      <c r="L10" s="33"/>
      <c r="M10" s="42"/>
    </row>
    <row r="11" spans="1:19" ht="10.15" customHeight="1" x14ac:dyDescent="0.25">
      <c r="A11" s="38" t="s">
        <v>7</v>
      </c>
      <c r="B11" s="37"/>
      <c r="C11" s="36" t="s">
        <v>8</v>
      </c>
      <c r="D11" s="41">
        <v>725</v>
      </c>
      <c r="E11" s="41">
        <v>900</v>
      </c>
      <c r="F11" s="40">
        <f>D11-E11</f>
        <v>-175</v>
      </c>
      <c r="G11" s="39">
        <f>IF(F11&gt;0,1,D11/E11)</f>
        <v>0.80555555555555558</v>
      </c>
      <c r="H11" s="34">
        <f>E11/I11</f>
        <v>42.857142857142854</v>
      </c>
      <c r="I11" s="34">
        <v>21</v>
      </c>
      <c r="J11" s="34">
        <f>D11/I11</f>
        <v>34.523809523809526</v>
      </c>
      <c r="K11" s="34">
        <f>IF(D11/H11&gt;I11,I11,D11/H11)</f>
        <v>16.916666666666668</v>
      </c>
      <c r="L11" s="33"/>
      <c r="M11" s="42"/>
    </row>
    <row r="12" spans="1:19" ht="10.15" customHeight="1" x14ac:dyDescent="0.25">
      <c r="A12" s="38" t="s">
        <v>7</v>
      </c>
      <c r="B12" s="37"/>
      <c r="C12" s="36">
        <v>106</v>
      </c>
      <c r="D12" s="41">
        <v>805</v>
      </c>
      <c r="E12" s="41">
        <v>900</v>
      </c>
      <c r="F12" s="40">
        <f>D12-E12</f>
        <v>-95</v>
      </c>
      <c r="G12" s="39">
        <f>IF(F12&gt;0,1,D12/E12)</f>
        <v>0.89444444444444449</v>
      </c>
      <c r="H12" s="34">
        <f>E12/I12</f>
        <v>42.857142857142854</v>
      </c>
      <c r="I12" s="34">
        <v>21</v>
      </c>
      <c r="J12" s="34">
        <f>D12/I12</f>
        <v>38.333333333333336</v>
      </c>
      <c r="K12" s="34">
        <f>IF(D12/H12&gt;I12,I12,D12/H12)</f>
        <v>18.783333333333335</v>
      </c>
      <c r="L12" s="33"/>
      <c r="M12" s="42"/>
    </row>
    <row r="13" spans="1:19" ht="10.15" customHeight="1" x14ac:dyDescent="0.25">
      <c r="A13" s="38" t="s">
        <v>7</v>
      </c>
      <c r="B13" s="37"/>
      <c r="C13" s="36">
        <v>107</v>
      </c>
      <c r="D13" s="41">
        <v>805</v>
      </c>
      <c r="E13" s="41">
        <v>900</v>
      </c>
      <c r="F13" s="40">
        <f>D13-E13</f>
        <v>-95</v>
      </c>
      <c r="G13" s="39">
        <f>IF(F13&gt;0,1,D13/E13)</f>
        <v>0.89444444444444449</v>
      </c>
      <c r="H13" s="34">
        <f>E13/I13</f>
        <v>42.857142857142854</v>
      </c>
      <c r="I13" s="34">
        <v>21</v>
      </c>
      <c r="J13" s="34">
        <f>D13/I13</f>
        <v>38.333333333333336</v>
      </c>
      <c r="K13" s="34">
        <f>IF(D13/H13&gt;I13,I13,D13/H13)</f>
        <v>18.783333333333335</v>
      </c>
      <c r="L13" s="33"/>
      <c r="M13" s="42"/>
    </row>
    <row r="14" spans="1:19" ht="10.15" customHeight="1" x14ac:dyDescent="0.25">
      <c r="A14" s="38" t="s">
        <v>7</v>
      </c>
      <c r="B14" s="37"/>
      <c r="C14" s="36">
        <v>101</v>
      </c>
      <c r="D14" s="41">
        <v>788</v>
      </c>
      <c r="E14" s="41">
        <v>850</v>
      </c>
      <c r="F14" s="40">
        <f>D14-E14</f>
        <v>-62</v>
      </c>
      <c r="G14" s="39">
        <f>IF(F14&gt;0,1,D14/E14)</f>
        <v>0.92705882352941171</v>
      </c>
      <c r="H14" s="34">
        <f>E14/I14</f>
        <v>40.476190476190474</v>
      </c>
      <c r="I14" s="34">
        <v>21</v>
      </c>
      <c r="J14" s="34">
        <f>D14/I14</f>
        <v>37.523809523809526</v>
      </c>
      <c r="K14" s="34">
        <f>IF(D14/H14&gt;I14,I14,D14/H14)</f>
        <v>19.468235294117648</v>
      </c>
      <c r="L14" s="33"/>
      <c r="M14" s="32"/>
    </row>
    <row r="15" spans="1:19" ht="10.15" customHeight="1" x14ac:dyDescent="0.25">
      <c r="A15" s="38" t="s">
        <v>7</v>
      </c>
      <c r="B15" s="37"/>
      <c r="C15" s="36">
        <v>102</v>
      </c>
      <c r="D15" s="41">
        <v>815</v>
      </c>
      <c r="E15" s="41">
        <v>850</v>
      </c>
      <c r="F15" s="40">
        <f>D15-E15</f>
        <v>-35</v>
      </c>
      <c r="G15" s="39">
        <f>IF(F15&gt;0,1,D15/E15)</f>
        <v>0.95882352941176474</v>
      </c>
      <c r="H15" s="34">
        <f>E15/I15</f>
        <v>40.476190476190474</v>
      </c>
      <c r="I15" s="34">
        <v>21</v>
      </c>
      <c r="J15" s="34">
        <f>D15/I15</f>
        <v>38.80952380952381</v>
      </c>
      <c r="K15" s="34">
        <f>IF(D15/H15&gt;I15,I15,D15/H15)</f>
        <v>20.13529411764706</v>
      </c>
      <c r="L15" s="33"/>
      <c r="M15" s="32"/>
    </row>
    <row r="16" spans="1:19" ht="10.15" customHeight="1" x14ac:dyDescent="0.25">
      <c r="A16" s="38" t="s">
        <v>7</v>
      </c>
      <c r="B16" s="37"/>
      <c r="C16" s="36">
        <v>103</v>
      </c>
      <c r="D16" s="41">
        <v>809</v>
      </c>
      <c r="E16" s="41">
        <v>850</v>
      </c>
      <c r="F16" s="40">
        <f>D16-E16</f>
        <v>-41</v>
      </c>
      <c r="G16" s="39">
        <f>IF(F16&gt;0,1,D16/E16)</f>
        <v>0.95176470588235296</v>
      </c>
      <c r="H16" s="34">
        <f>E16/I16</f>
        <v>40.476190476190474</v>
      </c>
      <c r="I16" s="34">
        <v>21</v>
      </c>
      <c r="J16" s="34">
        <f>D16/I16</f>
        <v>38.523809523809526</v>
      </c>
      <c r="K16" s="34">
        <f>IF(D16/H16&gt;I16,I16,D16/H16)</f>
        <v>19.987058823529413</v>
      </c>
      <c r="L16" s="33"/>
      <c r="M16" s="32"/>
    </row>
    <row r="17" spans="1:15" ht="10.15" customHeight="1" x14ac:dyDescent="0.25">
      <c r="A17" s="38" t="s">
        <v>7</v>
      </c>
      <c r="B17" s="37"/>
      <c r="C17" s="36">
        <v>108</v>
      </c>
      <c r="D17" s="41">
        <v>825</v>
      </c>
      <c r="E17" s="41">
        <v>850</v>
      </c>
      <c r="F17" s="40">
        <f>D17-E17</f>
        <v>-25</v>
      </c>
      <c r="G17" s="39">
        <f>IF(F17&gt;0,1,D17/E17)</f>
        <v>0.97058823529411764</v>
      </c>
      <c r="H17" s="34">
        <f>E17/I17</f>
        <v>40.476190476190474</v>
      </c>
      <c r="I17" s="34">
        <v>21</v>
      </c>
      <c r="J17" s="34">
        <f>D17/I17</f>
        <v>39.285714285714285</v>
      </c>
      <c r="K17" s="34">
        <f>IF(D17/H17&gt;I17,I17,D17/H17)</f>
        <v>20.382352941176471</v>
      </c>
      <c r="L17" s="33"/>
      <c r="M17" s="32"/>
    </row>
    <row r="18" spans="1:15" ht="10.15" customHeight="1" x14ac:dyDescent="0.25">
      <c r="A18" s="38" t="s">
        <v>7</v>
      </c>
      <c r="B18" s="37"/>
      <c r="C18" s="36">
        <v>109</v>
      </c>
      <c r="D18" s="41">
        <v>650</v>
      </c>
      <c r="E18" s="41">
        <v>850</v>
      </c>
      <c r="F18" s="40">
        <f>D18-E18</f>
        <v>-200</v>
      </c>
      <c r="G18" s="39">
        <f>IF(F18&gt;0,1,D18/E18)</f>
        <v>0.76470588235294112</v>
      </c>
      <c r="H18" s="34">
        <f>E18/I18</f>
        <v>40.476190476190474</v>
      </c>
      <c r="I18" s="34">
        <v>21</v>
      </c>
      <c r="J18" s="34">
        <f>D18/I18</f>
        <v>30.952380952380953</v>
      </c>
      <c r="K18" s="34">
        <f>IF(D18/H18&gt;I18,I18,D18/H18)</f>
        <v>16.058823529411764</v>
      </c>
      <c r="L18" s="33"/>
      <c r="M18" s="32"/>
    </row>
    <row r="19" spans="1:15" ht="10.15" customHeight="1" x14ac:dyDescent="0.25">
      <c r="A19" s="38" t="s">
        <v>7</v>
      </c>
      <c r="B19" s="37"/>
      <c r="C19" s="36">
        <v>110</v>
      </c>
      <c r="D19" s="41">
        <v>654</v>
      </c>
      <c r="E19" s="41">
        <v>850</v>
      </c>
      <c r="F19" s="40">
        <f>D19-E19</f>
        <v>-196</v>
      </c>
      <c r="G19" s="39">
        <f>IF(F19&gt;0,1,D19/E19)</f>
        <v>0.76941176470588235</v>
      </c>
      <c r="H19" s="34">
        <f>E19/I19</f>
        <v>40.476190476190474</v>
      </c>
      <c r="I19" s="34">
        <v>21</v>
      </c>
      <c r="J19" s="34">
        <f>D19/I19</f>
        <v>31.142857142857142</v>
      </c>
      <c r="K19" s="34">
        <f>IF(D19/H19&gt;I19,I19,D19/H19)</f>
        <v>16.157647058823532</v>
      </c>
      <c r="L19" s="33"/>
      <c r="M19" s="32"/>
    </row>
    <row r="20" spans="1:15" ht="10.15" customHeight="1" x14ac:dyDescent="0.25">
      <c r="A20" s="38" t="s">
        <v>7</v>
      </c>
      <c r="B20" s="37"/>
      <c r="C20" s="36">
        <v>112</v>
      </c>
      <c r="D20" s="41">
        <v>653</v>
      </c>
      <c r="E20" s="41">
        <v>850</v>
      </c>
      <c r="F20" s="40">
        <f>D20-E20</f>
        <v>-197</v>
      </c>
      <c r="G20" s="39">
        <f>IF(F20&gt;0,1,D20/E20)</f>
        <v>0.76823529411764702</v>
      </c>
      <c r="H20" s="34">
        <f>E20/I20</f>
        <v>40.476190476190474</v>
      </c>
      <c r="I20" s="34">
        <v>21</v>
      </c>
      <c r="J20" s="34">
        <f>D20/I20</f>
        <v>31.095238095238095</v>
      </c>
      <c r="K20" s="34">
        <f>IF(D20/H20&gt;I20,I20,D20/H20)</f>
        <v>16.132941176470588</v>
      </c>
      <c r="L20" s="33"/>
      <c r="M20" s="32"/>
    </row>
    <row r="21" spans="1:15" ht="10.15" customHeight="1" x14ac:dyDescent="0.25">
      <c r="A21" s="38" t="s">
        <v>7</v>
      </c>
      <c r="B21" s="37"/>
      <c r="C21" s="36">
        <v>203</v>
      </c>
      <c r="D21" s="41">
        <v>788</v>
      </c>
      <c r="E21" s="41">
        <v>850</v>
      </c>
      <c r="F21" s="40">
        <f>D21-E21</f>
        <v>-62</v>
      </c>
      <c r="G21" s="39">
        <f>IF(F21&gt;0,1,D21/E21)</f>
        <v>0.92705882352941171</v>
      </c>
      <c r="H21" s="34">
        <f>E21/I21</f>
        <v>40.476190476190474</v>
      </c>
      <c r="I21" s="34">
        <v>21</v>
      </c>
      <c r="J21" s="34">
        <f>D21/I21</f>
        <v>37.523809523809526</v>
      </c>
      <c r="K21" s="34">
        <f>IF(D21/H21&gt;I21,I21,D21/H21)</f>
        <v>19.468235294117648</v>
      </c>
      <c r="L21" s="33"/>
      <c r="M21" s="32"/>
    </row>
    <row r="22" spans="1:15" ht="10.15" customHeight="1" x14ac:dyDescent="0.25">
      <c r="A22" s="38" t="s">
        <v>7</v>
      </c>
      <c r="B22" s="37"/>
      <c r="C22" s="36">
        <v>204</v>
      </c>
      <c r="D22" s="41">
        <v>825</v>
      </c>
      <c r="E22" s="41">
        <v>850</v>
      </c>
      <c r="F22" s="40">
        <f>D22-E22</f>
        <v>-25</v>
      </c>
      <c r="G22" s="39">
        <f>IF(F22&gt;0,1,D22/E22)</f>
        <v>0.97058823529411764</v>
      </c>
      <c r="H22" s="34">
        <f>E22/I22</f>
        <v>40.476190476190474</v>
      </c>
      <c r="I22" s="34">
        <v>21</v>
      </c>
      <c r="J22" s="34">
        <f>D22/I22</f>
        <v>39.285714285714285</v>
      </c>
      <c r="K22" s="34">
        <f>IF(D22/H22&gt;I22,I22,D22/H22)</f>
        <v>20.382352941176471</v>
      </c>
      <c r="L22" s="33"/>
      <c r="M22" s="32"/>
    </row>
    <row r="23" spans="1:15" ht="10.15" customHeight="1" x14ac:dyDescent="0.25">
      <c r="A23" s="38" t="s">
        <v>7</v>
      </c>
      <c r="B23" s="37"/>
      <c r="C23" s="36">
        <v>205</v>
      </c>
      <c r="D23" s="41">
        <v>815</v>
      </c>
      <c r="E23" s="41">
        <v>850</v>
      </c>
      <c r="F23" s="40">
        <f>D23-E23</f>
        <v>-35</v>
      </c>
      <c r="G23" s="39">
        <f>IF(F23&gt;0,1,D23/E23)</f>
        <v>0.95882352941176474</v>
      </c>
      <c r="H23" s="34">
        <f>E23/I23</f>
        <v>40.476190476190474</v>
      </c>
      <c r="I23" s="34">
        <v>21</v>
      </c>
      <c r="J23" s="34">
        <f>D23/I23</f>
        <v>38.80952380952381</v>
      </c>
      <c r="K23" s="34">
        <f>IF(D23/H23&gt;I23,I23,D23/H23)</f>
        <v>20.13529411764706</v>
      </c>
      <c r="L23" s="33"/>
      <c r="M23" s="32"/>
    </row>
    <row r="24" spans="1:15" ht="10.15" customHeight="1" x14ac:dyDescent="0.25">
      <c r="A24" s="38" t="s">
        <v>7</v>
      </c>
      <c r="B24" s="37"/>
      <c r="C24" s="36">
        <v>208</v>
      </c>
      <c r="D24" s="41">
        <v>809</v>
      </c>
      <c r="E24" s="41">
        <v>850</v>
      </c>
      <c r="F24" s="40">
        <f>D24-E24</f>
        <v>-41</v>
      </c>
      <c r="G24" s="39">
        <f>IF(F24&gt;0,1,D24/E24)</f>
        <v>0.95176470588235296</v>
      </c>
      <c r="H24" s="34">
        <f>E24/I24</f>
        <v>40.476190476190474</v>
      </c>
      <c r="I24" s="34">
        <v>21</v>
      </c>
      <c r="J24" s="34">
        <f>D24/I24</f>
        <v>38.523809523809526</v>
      </c>
      <c r="K24" s="34">
        <f>IF(D24/H24&gt;I24,I24,D24/H24)</f>
        <v>19.987058823529413</v>
      </c>
      <c r="L24" s="33"/>
      <c r="M24" s="32"/>
    </row>
    <row r="25" spans="1:15" ht="10.15" customHeight="1" thickBot="1" x14ac:dyDescent="0.3">
      <c r="A25" s="38" t="s">
        <v>7</v>
      </c>
      <c r="B25" s="37"/>
      <c r="C25" s="36">
        <v>209</v>
      </c>
      <c r="D25" s="28">
        <v>661</v>
      </c>
      <c r="E25" s="28">
        <v>850</v>
      </c>
      <c r="F25" s="27">
        <f>D25-E25</f>
        <v>-189</v>
      </c>
      <c r="G25" s="35">
        <f>IF(F25&gt;0,1,D25/E25)</f>
        <v>0.77764705882352936</v>
      </c>
      <c r="H25" s="34">
        <f>E25/I25</f>
        <v>40.476190476190474</v>
      </c>
      <c r="I25" s="34">
        <v>21</v>
      </c>
      <c r="J25" s="34">
        <f>D25/I25</f>
        <v>31.476190476190474</v>
      </c>
      <c r="K25" s="34">
        <f>IF(D25/H25&gt;I25,I25,D25/H25)</f>
        <v>16.330588235294119</v>
      </c>
      <c r="L25" s="33"/>
      <c r="M25" s="32"/>
    </row>
    <row r="26" spans="1:15" ht="12.75" customHeight="1" thickBot="1" x14ac:dyDescent="0.3">
      <c r="A26" s="31"/>
      <c r="B26" s="7"/>
      <c r="C26" s="30"/>
      <c r="D26" s="11" t="s">
        <v>6</v>
      </c>
      <c r="E26" s="10"/>
      <c r="F26" s="9"/>
      <c r="G26" s="12">
        <f>AVERAGE(G10:G25)</f>
        <v>0.88102941176470584</v>
      </c>
      <c r="H26" s="29"/>
      <c r="I26" s="28"/>
      <c r="J26" s="27"/>
      <c r="K26" s="26"/>
      <c r="L26" s="25"/>
      <c r="M26" s="24"/>
      <c r="N26" s="15"/>
      <c r="O26" s="23"/>
    </row>
    <row r="27" spans="1:15" ht="12.75" customHeight="1" thickBot="1" x14ac:dyDescent="0.3">
      <c r="A27" s="22"/>
      <c r="B27" s="21"/>
      <c r="C27" s="20"/>
      <c r="D27" s="14" t="s">
        <v>5</v>
      </c>
      <c r="E27" s="13"/>
      <c r="F27" s="13"/>
      <c r="G27" s="19">
        <v>161</v>
      </c>
      <c r="H27" s="11" t="s">
        <v>4</v>
      </c>
      <c r="I27" s="10"/>
      <c r="J27" s="9"/>
      <c r="K27" s="8">
        <f>SUM(K10:K25)</f>
        <v>296.02588235294115</v>
      </c>
      <c r="L27" s="18"/>
      <c r="M27" s="15"/>
      <c r="N27" s="7"/>
      <c r="O27" s="17"/>
    </row>
    <row r="28" spans="1:15" ht="12.75" customHeight="1" thickBot="1" x14ac:dyDescent="0.3">
      <c r="A28" s="16"/>
      <c r="B28" s="7"/>
      <c r="C28" s="15"/>
      <c r="D28" s="14" t="s">
        <v>3</v>
      </c>
      <c r="E28" s="13"/>
      <c r="F28" s="13"/>
      <c r="G28" s="12">
        <f>G27/K28</f>
        <v>0.60430151399939414</v>
      </c>
      <c r="H28" s="11" t="s">
        <v>2</v>
      </c>
      <c r="I28" s="10"/>
      <c r="J28" s="9"/>
      <c r="K28" s="8">
        <f>K27*0.9</f>
        <v>266.42329411764706</v>
      </c>
      <c r="N28" s="7"/>
      <c r="O28" s="6"/>
    </row>
    <row r="29" spans="1:15" ht="15.75" thickBot="1" x14ac:dyDescent="0.3">
      <c r="H29" s="5" t="s">
        <v>1</v>
      </c>
      <c r="I29" s="4"/>
      <c r="J29" s="4"/>
      <c r="K29" s="3">
        <f>COUNTIF(K10:K25, "&gt;0")*21</f>
        <v>336</v>
      </c>
    </row>
    <row r="30" spans="1:15" ht="15.75" thickBot="1" x14ac:dyDescent="0.3">
      <c r="H30" s="5" t="s">
        <v>0</v>
      </c>
      <c r="I30" s="4"/>
      <c r="J30" s="4"/>
      <c r="K30" s="3">
        <f>K29*0.9</f>
        <v>302.40000000000003</v>
      </c>
    </row>
  </sheetData>
  <mergeCells count="23">
    <mergeCell ref="A6:A7"/>
    <mergeCell ref="B6:B7"/>
    <mergeCell ref="C6:C7"/>
    <mergeCell ref="D6:G6"/>
    <mergeCell ref="D26:F26"/>
    <mergeCell ref="H6:K6"/>
    <mergeCell ref="L6:L7"/>
    <mergeCell ref="M6:M7"/>
    <mergeCell ref="C8:M8"/>
    <mergeCell ref="B11:B26"/>
    <mergeCell ref="A1:B1"/>
    <mergeCell ref="C1:I1"/>
    <mergeCell ref="J1:O1"/>
    <mergeCell ref="A2:B2"/>
    <mergeCell ref="A3:B3"/>
    <mergeCell ref="H29:J29"/>
    <mergeCell ref="H30:J30"/>
    <mergeCell ref="A27:B28"/>
    <mergeCell ref="N27:N28"/>
    <mergeCell ref="D27:F27"/>
    <mergeCell ref="D28:F28"/>
    <mergeCell ref="H27:J27"/>
    <mergeCell ref="H28:J28"/>
  </mergeCells>
  <printOptions horizontalCentered="1"/>
  <pageMargins left="0.75" right="0.75" top="1" bottom="0.75" header="0.55000000000000004" footer="0.3"/>
  <pageSetup paperSize="17" scale="110" orientation="landscape" r:id="rId1"/>
  <headerFooter>
    <oddHeader xml:space="preserve">&amp;R&amp;12Newark Public Schools - 2012 LRFP                      &amp;11     </oddHeader>
    <oddFooter>&amp;C&amp;"Arial,Regular"&amp;14&amp;D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FCI Summary</vt:lpstr>
      <vt:lpstr>Capacity-FQI_K-8</vt:lpstr>
      <vt:lpstr>'Capacity-FQI_K-8'!Print_Area</vt:lpstr>
      <vt:lpstr>'FCI Summary'!Print_Area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</dc:creator>
  <cp:lastModifiedBy>Sara</cp:lastModifiedBy>
  <dcterms:created xsi:type="dcterms:W3CDTF">2013-02-06T03:36:33Z</dcterms:created>
  <dcterms:modified xsi:type="dcterms:W3CDTF">2013-02-06T03:37:32Z</dcterms:modified>
</cp:coreProperties>
</file>