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'Capacity-FQI_9-12'!$A$1:$O$41</definedName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4" i="2" l="1"/>
  <c r="C36" i="2"/>
  <c r="C30" i="2"/>
  <c r="C32" i="2"/>
  <c r="C25" i="2"/>
  <c r="C14" i="2"/>
  <c r="C12" i="2"/>
  <c r="C10" i="2"/>
  <c r="C8" i="2"/>
  <c r="C4" i="2"/>
  <c r="C1" i="2"/>
  <c r="C1" i="1"/>
  <c r="C3" i="1"/>
  <c r="F10" i="1"/>
  <c r="G10" i="1"/>
  <c r="G39" i="1"/>
  <c r="H10" i="1"/>
  <c r="J10" i="1"/>
  <c r="K10" i="1"/>
  <c r="F11" i="1"/>
  <c r="G11" i="1"/>
  <c r="H11" i="1"/>
  <c r="J11" i="1"/>
  <c r="K11" i="1"/>
  <c r="F12" i="1"/>
  <c r="G12" i="1"/>
  <c r="H12" i="1"/>
  <c r="K12" i="1"/>
  <c r="J12" i="1"/>
  <c r="F13" i="1"/>
  <c r="G13" i="1"/>
  <c r="H13" i="1"/>
  <c r="K13" i="1"/>
  <c r="J13" i="1"/>
  <c r="F14" i="1"/>
  <c r="G14" i="1"/>
  <c r="H14" i="1"/>
  <c r="J14" i="1"/>
  <c r="K14" i="1"/>
  <c r="F15" i="1"/>
  <c r="G15" i="1"/>
  <c r="H15" i="1"/>
  <c r="J15" i="1"/>
  <c r="K15" i="1"/>
  <c r="F16" i="1"/>
  <c r="G16" i="1"/>
  <c r="H16" i="1"/>
  <c r="K16" i="1"/>
  <c r="J16" i="1"/>
  <c r="F17" i="1"/>
  <c r="G17" i="1"/>
  <c r="H17" i="1"/>
  <c r="K17" i="1"/>
  <c r="J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K20" i="1"/>
  <c r="J20" i="1"/>
  <c r="F21" i="1"/>
  <c r="G21" i="1"/>
  <c r="H21" i="1"/>
  <c r="K21" i="1"/>
  <c r="J21" i="1"/>
  <c r="F22" i="1"/>
  <c r="G22" i="1"/>
  <c r="H22" i="1"/>
  <c r="J22" i="1"/>
  <c r="K22" i="1"/>
  <c r="F23" i="1"/>
  <c r="G23" i="1"/>
  <c r="H23" i="1"/>
  <c r="J23" i="1"/>
  <c r="K23" i="1"/>
  <c r="F24" i="1"/>
  <c r="G24" i="1"/>
  <c r="H24" i="1"/>
  <c r="K24" i="1"/>
  <c r="J24" i="1"/>
  <c r="F25" i="1"/>
  <c r="G25" i="1"/>
  <c r="H25" i="1"/>
  <c r="J25" i="1"/>
  <c r="F26" i="1"/>
  <c r="G26" i="1"/>
  <c r="H26" i="1"/>
  <c r="K26" i="1"/>
  <c r="J26" i="1"/>
  <c r="F27" i="1"/>
  <c r="G27" i="1"/>
  <c r="H27" i="1"/>
  <c r="J27" i="1"/>
  <c r="K27" i="1"/>
  <c r="F28" i="1"/>
  <c r="G28" i="1"/>
  <c r="H28" i="1"/>
  <c r="J28" i="1"/>
  <c r="K28" i="1"/>
  <c r="F29" i="1"/>
  <c r="G29" i="1"/>
  <c r="H29" i="1"/>
  <c r="K29" i="1"/>
  <c r="J29" i="1"/>
  <c r="F30" i="1"/>
  <c r="G30" i="1"/>
  <c r="H30" i="1"/>
  <c r="K30" i="1"/>
  <c r="J30" i="1"/>
  <c r="F31" i="1"/>
  <c r="G31" i="1"/>
  <c r="H31" i="1"/>
  <c r="J31" i="1"/>
  <c r="K31" i="1"/>
  <c r="F32" i="1"/>
  <c r="G32" i="1"/>
  <c r="H32" i="1"/>
  <c r="J32" i="1"/>
  <c r="K32" i="1"/>
  <c r="F33" i="1"/>
  <c r="G33" i="1"/>
  <c r="H33" i="1"/>
  <c r="K33" i="1"/>
  <c r="J33" i="1"/>
  <c r="F34" i="1"/>
  <c r="G34" i="1"/>
  <c r="H34" i="1"/>
  <c r="K34" i="1"/>
  <c r="J34" i="1"/>
  <c r="F35" i="1"/>
  <c r="G35" i="1"/>
  <c r="H35" i="1"/>
  <c r="J35" i="1"/>
  <c r="K35" i="1"/>
  <c r="F36" i="1"/>
  <c r="G36" i="1"/>
  <c r="H36" i="1"/>
  <c r="J36" i="1"/>
  <c r="K36" i="1"/>
  <c r="F37" i="1"/>
  <c r="G37" i="1"/>
  <c r="H37" i="1"/>
  <c r="K37" i="1"/>
  <c r="J37" i="1"/>
  <c r="F38" i="1"/>
  <c r="G38" i="1"/>
  <c r="H38" i="1"/>
  <c r="K38" i="1"/>
  <c r="J38" i="1"/>
  <c r="K40" i="1"/>
  <c r="K41" i="1"/>
  <c r="G41" i="1"/>
  <c r="K42" i="1"/>
  <c r="K43" i="1"/>
</calcChain>
</file>

<file path=xl/sharedStrings.xml><?xml version="1.0" encoding="utf-8"?>
<sst xmlns="http://schemas.openxmlformats.org/spreadsheetml/2006/main" count="80" uniqueCount="44">
  <si>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</si>
  <si>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</si>
  <si>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</si>
  <si>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</si>
  <si>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</si>
  <si>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</si>
  <si>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</si>
  <si>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UN-98</t>
  </si>
  <si>
    <t>General Classroom (Grades 9-12)</t>
  </si>
  <si>
    <t>UN-73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</si>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</sst>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11" xfId="4" applyBorder="1" applyAlignment="1">
      <alignment horizontal="center" vertical="center"/>
    </xf>
    <xf numFmtId="0" fontId="7" fillId="0" borderId="0" xfId="4" applyFont="1" applyBorder="1" applyAlignment="1">
      <alignment horizontal="left" vertical="top"/>
    </xf>
    <xf numFmtId="2" fontId="7" fillId="0" borderId="15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5" xfId="4" applyNumberFormat="1" applyFont="1" applyBorder="1" applyAlignment="1">
      <alignment horizontal="right" vertical="center"/>
    </xf>
    <xf numFmtId="0" fontId="2" fillId="0" borderId="17" xfId="4" applyBorder="1" applyAlignment="1">
      <alignment vertical="center"/>
    </xf>
    <xf numFmtId="0" fontId="7" fillId="0" borderId="15" xfId="4" applyFont="1" applyBorder="1" applyAlignment="1">
      <alignment horizontal="left" vertical="center"/>
    </xf>
    <xf numFmtId="0" fontId="7" fillId="0" borderId="18" xfId="4" applyFont="1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2" fontId="7" fillId="0" borderId="18" xfId="4" applyNumberFormat="1" applyFont="1" applyBorder="1" applyAlignment="1">
      <alignment horizontal="right" vertical="center"/>
    </xf>
    <xf numFmtId="9" fontId="7" fillId="0" borderId="20" xfId="3" applyFont="1" applyBorder="1" applyAlignment="1">
      <alignment horizontal="right" vertical="center"/>
    </xf>
    <xf numFmtId="164" fontId="7" fillId="0" borderId="21" xfId="4" applyNumberFormat="1" applyFont="1" applyBorder="1" applyAlignment="1">
      <alignment horizontal="right" vertical="center"/>
    </xf>
    <xf numFmtId="0" fontId="7" fillId="0" borderId="21" xfId="4" applyFont="1" applyBorder="1" applyAlignment="1">
      <alignment horizontal="right" vertical="center"/>
    </xf>
    <xf numFmtId="0" fontId="9" fillId="0" borderId="21" xfId="5" applyFont="1" applyBorder="1" applyAlignment="1">
      <alignment vertical="center"/>
    </xf>
    <xf numFmtId="0" fontId="9" fillId="0" borderId="22" xfId="5" applyFont="1" applyBorder="1" applyAlignment="1">
      <alignment horizontal="center" vertical="center"/>
    </xf>
    <xf numFmtId="0" fontId="9" fillId="0" borderId="18" xfId="5" applyFont="1" applyBorder="1" applyAlignment="1">
      <alignment vertical="center"/>
    </xf>
    <xf numFmtId="9" fontId="7" fillId="0" borderId="23" xfId="3" applyFont="1" applyBorder="1" applyAlignment="1">
      <alignment horizontal="right" vertical="center"/>
    </xf>
    <xf numFmtId="164" fontId="7" fillId="0" borderId="18" xfId="4" applyNumberFormat="1" applyFont="1" applyBorder="1" applyAlignment="1">
      <alignment horizontal="right" vertical="center"/>
    </xf>
    <xf numFmtId="0" fontId="7" fillId="0" borderId="18" xfId="4" applyFont="1" applyBorder="1" applyAlignment="1">
      <alignment horizontal="right" vertical="center"/>
    </xf>
    <xf numFmtId="0" fontId="9" fillId="0" borderId="18" xfId="5" applyFont="1" applyBorder="1" applyAlignment="1">
      <alignment horizontal="center" vertical="center"/>
    </xf>
    <xf numFmtId="0" fontId="2" fillId="0" borderId="18" xfId="4" applyBorder="1" applyAlignment="1">
      <alignment horizontal="left" vertical="top"/>
    </xf>
    <xf numFmtId="0" fontId="2" fillId="0" borderId="19" xfId="4" applyBorder="1" applyAlignment="1">
      <alignment horizontal="left" vertical="center"/>
    </xf>
    <xf numFmtId="0" fontId="2" fillId="0" borderId="24" xfId="4" applyBorder="1" applyAlignment="1">
      <alignment horizontal="left" vertical="top"/>
    </xf>
    <xf numFmtId="0" fontId="2" fillId="0" borderId="18" xfId="4" applyBorder="1" applyAlignment="1">
      <alignment horizontal="right" vertical="top"/>
    </xf>
    <xf numFmtId="0" fontId="2" fillId="0" borderId="19" xfId="4" applyBorder="1" applyAlignment="1">
      <alignment horizontal="right" vertical="top"/>
    </xf>
    <xf numFmtId="0" fontId="2" fillId="0" borderId="18" xfId="4" applyBorder="1" applyAlignment="1">
      <alignment horizontal="right" vertical="center"/>
    </xf>
    <xf numFmtId="0" fontId="2" fillId="0" borderId="25" xfId="4" applyBorder="1" applyAlignment="1">
      <alignment horizontal="right" vertical="center"/>
    </xf>
    <xf numFmtId="0" fontId="2" fillId="0" borderId="18" xfId="4" applyBorder="1" applyAlignment="1">
      <alignment horizontal="left" vertical="center"/>
    </xf>
    <xf numFmtId="0" fontId="2" fillId="0" borderId="18" xfId="4" applyBorder="1" applyAlignment="1">
      <alignment horizontal="center" vertical="center"/>
    </xf>
    <xf numFmtId="0" fontId="5" fillId="0" borderId="18" xfId="4" applyFont="1" applyBorder="1" applyAlignment="1">
      <alignment horizontal="left" vertical="center"/>
    </xf>
    <xf numFmtId="0" fontId="2" fillId="0" borderId="26" xfId="4" applyBorder="1" applyAlignment="1">
      <alignment horizontal="left" vertical="top"/>
    </xf>
    <xf numFmtId="0" fontId="7" fillId="0" borderId="18" xfId="4" applyFont="1" applyBorder="1" applyAlignment="1">
      <alignment horizontal="right" vertical="top" wrapText="1"/>
    </xf>
    <xf numFmtId="0" fontId="7" fillId="0" borderId="26" xfId="4" applyFont="1" applyBorder="1" applyAlignment="1">
      <alignment horizontal="righ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8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8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8" xfId="4" applyNumberFormat="1" applyFont="1" applyBorder="1" applyAlignment="1">
      <alignment horizontal="right"/>
    </xf>
    <xf numFmtId="1" fontId="18" fillId="0" borderId="28" xfId="4" applyNumberFormat="1" applyFont="1" applyBorder="1"/>
    <xf numFmtId="9" fontId="18" fillId="0" borderId="28" xfId="3" applyFont="1" applyBorder="1"/>
    <xf numFmtId="9" fontId="18" fillId="0" borderId="28" xfId="3" applyFont="1" applyBorder="1" applyAlignment="1">
      <alignment horizontal="right"/>
    </xf>
    <xf numFmtId="0" fontId="18" fillId="0" borderId="28" xfId="4" applyFont="1" applyBorder="1" applyAlignment="1">
      <alignment horizontal="right"/>
    </xf>
    <xf numFmtId="0" fontId="15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3" fillId="0" borderId="18" xfId="4" applyFont="1" applyBorder="1" applyAlignment="1">
      <alignment horizontal="left" vertical="top" wrapText="1"/>
    </xf>
    <xf numFmtId="0" fontId="3" fillId="0" borderId="26" xfId="4" applyFont="1" applyBorder="1" applyAlignment="1">
      <alignment horizontal="left" vertical="top" wrapText="1"/>
    </xf>
    <xf numFmtId="0" fontId="3" fillId="0" borderId="7" xfId="4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3" fillId="0" borderId="0" xfId="6" applyFont="1" applyAlignment="1">
      <alignment horizontal="left"/>
    </xf>
    <xf numFmtId="0" fontId="3" fillId="0" borderId="26" xfId="4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2" fillId="0" borderId="19" xfId="4" applyBorder="1" applyAlignment="1">
      <alignment horizontal="left" vertical="top" wrapText="1"/>
    </xf>
    <xf numFmtId="0" fontId="7" fillId="0" borderId="18" xfId="4" applyFont="1" applyBorder="1" applyAlignment="1">
      <alignment horizontal="left" vertical="top" wrapText="1"/>
    </xf>
    <xf numFmtId="0" fontId="3" fillId="0" borderId="3" xfId="4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27" xfId="4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19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4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2" fillId="0" borderId="12" xfId="4" applyBorder="1" applyAlignment="1">
      <alignment horizontal="left" vertical="center"/>
    </xf>
    <xf numFmtId="0" fontId="2" fillId="0" borderId="0" xfId="4" applyBorder="1" applyAlignment="1">
      <alignment horizontal="left" vertical="top"/>
    </xf>
    <xf numFmtId="0" fontId="3" fillId="0" borderId="10" xfId="4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25403</xdr:colOff>
      <xdr:row>7</xdr:row>
      <xdr:rowOff>19051</xdr:rowOff>
    </xdr:from>
    <xdr:to>
      <xdr:col>12</xdr:col>
      <xdr:colOff>38101</xdr:colOff>
      <xdr:row>31</xdr:row>
      <xdr:rowOff>11429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628" y="1323976"/>
          <a:ext cx="4127498" cy="3078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s%20High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ts%20High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Arts High</v>
          </cell>
        </row>
        <row r="5">
          <cell r="C5">
            <v>81</v>
          </cell>
        </row>
        <row r="65">
          <cell r="H65">
            <v>44098650</v>
          </cell>
          <cell r="P65">
            <v>9977731.0827884693</v>
          </cell>
          <cell r="Q65">
            <v>0.22625933181148333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0">
          <cell r="G40">
            <v>0.96105747126436758</v>
          </cell>
        </row>
        <row r="51">
          <cell r="G51">
            <v>0.76115072796667727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C3" sqref="C3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48" customFormat="1" ht="20.25" customHeight="1" x14ac:dyDescent="0.3">
      <c r="A1" s="72" t="s">
        <v>28</v>
      </c>
      <c r="B1" s="72"/>
      <c r="C1" s="73" t="str">
        <f>'[1]Uniformat FCI'!C1:G1</f>
        <v>Arts High</v>
      </c>
      <c r="D1" s="73"/>
      <c r="E1" s="73"/>
      <c r="F1" s="74" t="s">
        <v>29</v>
      </c>
      <c r="G1" s="74"/>
      <c r="H1" s="74"/>
      <c r="I1" s="74"/>
      <c r="J1" s="74"/>
      <c r="K1" s="74"/>
      <c r="L1" s="74"/>
      <c r="M1" s="54"/>
      <c r="N1" s="54"/>
      <c r="O1" s="54"/>
      <c r="P1" s="53"/>
    </row>
    <row r="2" spans="1:16" s="48" customFormat="1" ht="15" customHeight="1" x14ac:dyDescent="0.25">
      <c r="A2" s="75" t="s">
        <v>26</v>
      </c>
      <c r="B2" s="75"/>
      <c r="C2" s="55">
        <v>198324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s="48" customFormat="1" ht="15" customHeight="1" x14ac:dyDescent="0.25">
      <c r="A3" s="75" t="s">
        <v>30</v>
      </c>
      <c r="B3" s="75"/>
      <c r="C3" s="56" t="s">
        <v>31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48" customFormat="1" ht="15" customHeight="1" x14ac:dyDescent="0.25">
      <c r="A4" s="75" t="s">
        <v>25</v>
      </c>
      <c r="B4" s="75"/>
      <c r="C4" s="57">
        <f>'[1]Uniformat FCI'!C5</f>
        <v>81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48" customFormat="1" ht="15" customHeight="1" x14ac:dyDescent="0.25">
      <c r="A5" s="58"/>
      <c r="B5" s="58"/>
      <c r="C5" s="51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48" customFormat="1" ht="15" customHeight="1" x14ac:dyDescent="0.25">
      <c r="A6" s="58" t="s">
        <v>32</v>
      </c>
      <c r="B6" s="58"/>
      <c r="C6" s="51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7.5" customHeight="1" x14ac:dyDescent="0.25">
      <c r="A7" s="59"/>
      <c r="B7" s="59"/>
      <c r="C7" s="59"/>
    </row>
    <row r="8" spans="1:16" x14ac:dyDescent="0.25">
      <c r="A8" s="60" t="s">
        <v>33</v>
      </c>
      <c r="B8" s="59"/>
      <c r="C8" s="61">
        <f>'[1]Uniformat FCI'!Q65</f>
        <v>0.22625933181148333</v>
      </c>
    </row>
    <row r="9" spans="1:16" ht="3.75" customHeight="1" x14ac:dyDescent="0.25">
      <c r="A9" s="59"/>
      <c r="B9" s="59"/>
      <c r="C9" s="62"/>
    </row>
    <row r="10" spans="1:16" x14ac:dyDescent="0.25">
      <c r="A10" s="60" t="s">
        <v>34</v>
      </c>
      <c r="B10" s="59"/>
      <c r="C10" s="61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59"/>
      <c r="B11" s="59"/>
      <c r="C11" s="62"/>
    </row>
    <row r="12" spans="1:16" x14ac:dyDescent="0.25">
      <c r="A12" s="60" t="s">
        <v>35</v>
      </c>
      <c r="B12" s="59"/>
      <c r="C12" s="63">
        <f>'[1]Uniformat FCI'!P65</f>
        <v>9977731.0827884693</v>
      </c>
    </row>
    <row r="13" spans="1:16" ht="3.75" customHeight="1" x14ac:dyDescent="0.25">
      <c r="A13" s="60"/>
      <c r="B13" s="59"/>
      <c r="C13" s="62"/>
    </row>
    <row r="14" spans="1:16" x14ac:dyDescent="0.25">
      <c r="A14" s="60" t="s">
        <v>36</v>
      </c>
      <c r="B14" s="59"/>
      <c r="C14" s="63">
        <f>'[1]Uniformat FCI'!H65</f>
        <v>44098650</v>
      </c>
    </row>
    <row r="15" spans="1:16" ht="3.75" customHeight="1" x14ac:dyDescent="0.25">
      <c r="A15" s="59"/>
      <c r="B15" s="59"/>
      <c r="C15" s="64"/>
    </row>
    <row r="16" spans="1:16" x14ac:dyDescent="0.25">
      <c r="A16" s="60"/>
      <c r="B16" s="59"/>
      <c r="C16" s="64"/>
    </row>
    <row r="17" spans="1:3" ht="15" customHeight="1" x14ac:dyDescent="0.25">
      <c r="A17" s="65" t="s">
        <v>37</v>
      </c>
      <c r="B17" s="59"/>
      <c r="C17" s="64"/>
    </row>
    <row r="18" spans="1:3" ht="7.5" customHeight="1" x14ac:dyDescent="0.25">
      <c r="A18" s="59"/>
      <c r="B18" s="59"/>
      <c r="C18" s="66"/>
    </row>
    <row r="19" spans="1:3" x14ac:dyDescent="0.25">
      <c r="A19" s="60" t="s">
        <v>5</v>
      </c>
      <c r="B19" s="59"/>
      <c r="C19" s="67">
        <v>687</v>
      </c>
    </row>
    <row r="20" spans="1:3" ht="3.75" customHeight="1" x14ac:dyDescent="0.25">
      <c r="A20" s="59"/>
      <c r="B20" s="59"/>
      <c r="C20" s="64"/>
    </row>
    <row r="21" spans="1:3" x14ac:dyDescent="0.25">
      <c r="A21" s="60" t="s">
        <v>38</v>
      </c>
      <c r="B21" s="59"/>
      <c r="C21" s="67">
        <v>507</v>
      </c>
    </row>
    <row r="22" spans="1:3" ht="3.75" customHeight="1" x14ac:dyDescent="0.25">
      <c r="A22" s="60"/>
      <c r="B22" s="59"/>
      <c r="C22" s="64"/>
    </row>
    <row r="23" spans="1:3" ht="14.45" customHeight="1" x14ac:dyDescent="0.25">
      <c r="A23" s="60" t="s">
        <v>2</v>
      </c>
      <c r="B23" s="59"/>
      <c r="C23" s="68">
        <v>552</v>
      </c>
    </row>
    <row r="24" spans="1:3" ht="3.75" customHeight="1" x14ac:dyDescent="0.25">
      <c r="A24" s="60"/>
      <c r="B24" s="59"/>
      <c r="C24" s="64"/>
    </row>
    <row r="25" spans="1:3" x14ac:dyDescent="0.25">
      <c r="A25" s="60" t="s">
        <v>3</v>
      </c>
      <c r="B25" s="59"/>
      <c r="C25" s="69">
        <f>C19/C23</f>
        <v>1.2445652173913044</v>
      </c>
    </row>
    <row r="26" spans="1:3" ht="3.75" customHeight="1" x14ac:dyDescent="0.25">
      <c r="A26" s="59"/>
      <c r="B26" s="59"/>
      <c r="C26" s="64"/>
    </row>
    <row r="27" spans="1:3" x14ac:dyDescent="0.25">
      <c r="A27" s="59"/>
      <c r="B27" s="59"/>
      <c r="C27" s="64"/>
    </row>
    <row r="28" spans="1:3" ht="15" customHeight="1" x14ac:dyDescent="0.25">
      <c r="A28" s="65" t="s">
        <v>39</v>
      </c>
      <c r="B28" s="59"/>
      <c r="C28" s="64"/>
    </row>
    <row r="29" spans="1:3" ht="7.5" customHeight="1" x14ac:dyDescent="0.25">
      <c r="A29" s="59"/>
      <c r="B29" s="59"/>
      <c r="C29" s="64"/>
    </row>
    <row r="30" spans="1:3" x14ac:dyDescent="0.25">
      <c r="A30" s="60" t="s">
        <v>40</v>
      </c>
      <c r="B30" s="59"/>
      <c r="C30" s="70">
        <f>'[2]Education Adequecy'!G40</f>
        <v>0.96105747126436758</v>
      </c>
    </row>
    <row r="31" spans="1:3" ht="3.75" customHeight="1" x14ac:dyDescent="0.25">
      <c r="A31" s="59"/>
      <c r="B31" s="59"/>
      <c r="C31" s="64"/>
    </row>
    <row r="32" spans="1:3" x14ac:dyDescent="0.25">
      <c r="A32" s="60" t="s">
        <v>41</v>
      </c>
      <c r="B32" s="59"/>
      <c r="C32" s="71" t="str">
        <f>IF(C30&lt;66%,"VERY POOR",IF(AND(C30&lt;76%,C30&gt;=66%),"POOR",IF(AND(C30&lt;86%,C30&gt;=76%),"FAIR",IF(AND(C30&lt;96%,C30&gt;=86%),"GOOD",IF(C30&gt;=96%,"VERY GOOD",0)))))</f>
        <v>VERY GOOD</v>
      </c>
    </row>
    <row r="33" spans="1:3" ht="3.75" customHeight="1" x14ac:dyDescent="0.25">
      <c r="A33" s="60"/>
      <c r="B33" s="59"/>
      <c r="C33" s="64"/>
    </row>
    <row r="34" spans="1:3" x14ac:dyDescent="0.25">
      <c r="A34" s="60" t="s">
        <v>42</v>
      </c>
      <c r="B34" s="59"/>
      <c r="C34" s="70">
        <f>'[2]Education Adequecy'!G51</f>
        <v>0.76115072796667727</v>
      </c>
    </row>
    <row r="35" spans="1:3" ht="3.75" customHeight="1" x14ac:dyDescent="0.25">
      <c r="A35" s="59"/>
      <c r="B35" s="59"/>
      <c r="C35" s="64"/>
    </row>
    <row r="36" spans="1:3" x14ac:dyDescent="0.25">
      <c r="A36" s="60" t="s">
        <v>43</v>
      </c>
      <c r="B36" s="59"/>
      <c r="C36" s="71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59"/>
      <c r="B37" s="59"/>
      <c r="C37" s="59"/>
    </row>
    <row r="38" spans="1:3" x14ac:dyDescent="0.25">
      <c r="A38" s="59"/>
      <c r="B38" s="59"/>
      <c r="C38" s="59"/>
    </row>
    <row r="39" spans="1:3" x14ac:dyDescent="0.25">
      <c r="A39" s="59"/>
      <c r="B39" s="59"/>
      <c r="C39" s="59"/>
    </row>
    <row r="40" spans="1:3" x14ac:dyDescent="0.25">
      <c r="A40" s="59"/>
      <c r="B40" s="59"/>
      <c r="C40" s="59"/>
    </row>
    <row r="41" spans="1:3" x14ac:dyDescent="0.25">
      <c r="A41" s="59"/>
      <c r="B41" s="59"/>
      <c r="C41" s="59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selection activeCell="R30" sqref="R3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8.42578125" style="1" customWidth="1"/>
    <col min="5" max="7" width="8.7109375" style="1" customWidth="1"/>
    <col min="8" max="8" width="16.28515625" style="1" customWidth="1"/>
    <col min="9" max="9" width="7.28515625" style="1" bestFit="1" customWidth="1"/>
    <col min="10" max="10" width="7" style="1" bestFit="1" customWidth="1"/>
    <col min="11" max="11" width="6.28515625" style="1" bestFit="1" customWidth="1"/>
    <col min="12" max="12" width="0.42578125" style="1" customWidth="1"/>
    <col min="13" max="13" width="25.28515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48" customFormat="1" ht="18" x14ac:dyDescent="0.25">
      <c r="A1" s="72" t="s">
        <v>28</v>
      </c>
      <c r="B1" s="72"/>
      <c r="C1" s="73" t="str">
        <f>'[1]Uniformat FCI'!C1:G1</f>
        <v>Arts High</v>
      </c>
      <c r="D1" s="73"/>
      <c r="E1" s="73"/>
      <c r="F1" s="73"/>
      <c r="G1" s="73"/>
      <c r="H1" s="73"/>
      <c r="I1" s="73"/>
      <c r="J1" s="81" t="s">
        <v>27</v>
      </c>
      <c r="K1" s="81"/>
      <c r="L1" s="81"/>
      <c r="M1" s="81"/>
      <c r="N1" s="81"/>
      <c r="O1" s="81"/>
      <c r="P1" s="54"/>
      <c r="Q1" s="54"/>
      <c r="R1" s="54"/>
      <c r="S1" s="53"/>
    </row>
    <row r="2" spans="1:19" s="48" customFormat="1" ht="12.75" customHeight="1" x14ac:dyDescent="0.25">
      <c r="A2" s="75" t="s">
        <v>26</v>
      </c>
      <c r="B2" s="75"/>
      <c r="C2" s="52">
        <v>198324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49"/>
      <c r="Q2" s="49"/>
      <c r="R2" s="49"/>
      <c r="S2" s="49"/>
    </row>
    <row r="3" spans="1:19" s="48" customFormat="1" ht="12.75" customHeight="1" x14ac:dyDescent="0.25">
      <c r="A3" s="75" t="s">
        <v>25</v>
      </c>
      <c r="B3" s="75"/>
      <c r="C3" s="51">
        <f>'[1]Uniformat FCI'!C5</f>
        <v>81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49"/>
      <c r="Q3" s="49"/>
      <c r="R3" s="49"/>
      <c r="S3" s="49"/>
    </row>
    <row r="5" spans="1:19" ht="5.25" customHeight="1" x14ac:dyDescent="0.25"/>
    <row r="6" spans="1:19" ht="12.2" customHeight="1" x14ac:dyDescent="0.25">
      <c r="A6" s="86" t="s">
        <v>21</v>
      </c>
      <c r="B6" s="85"/>
      <c r="C6" s="86" t="s">
        <v>24</v>
      </c>
      <c r="D6" s="76" t="s">
        <v>23</v>
      </c>
      <c r="E6" s="76"/>
      <c r="F6" s="76"/>
      <c r="G6" s="77"/>
      <c r="H6" s="82" t="s">
        <v>22</v>
      </c>
      <c r="I6" s="83"/>
      <c r="J6" s="83"/>
      <c r="K6" s="84"/>
      <c r="L6" s="85"/>
      <c r="M6" s="86" t="s">
        <v>11</v>
      </c>
    </row>
    <row r="7" spans="1:19" ht="18.600000000000001" customHeight="1" x14ac:dyDescent="0.25">
      <c r="A7" s="86" t="s">
        <v>21</v>
      </c>
      <c r="B7" s="85"/>
      <c r="C7" s="86" t="s">
        <v>20</v>
      </c>
      <c r="D7" s="46" t="s">
        <v>19</v>
      </c>
      <c r="E7" s="46" t="s">
        <v>18</v>
      </c>
      <c r="F7" s="46" t="s">
        <v>17</v>
      </c>
      <c r="G7" s="47" t="s">
        <v>16</v>
      </c>
      <c r="H7" s="46" t="s">
        <v>15</v>
      </c>
      <c r="I7" s="46" t="s">
        <v>14</v>
      </c>
      <c r="J7" s="46" t="s">
        <v>13</v>
      </c>
      <c r="K7" s="46" t="s">
        <v>12</v>
      </c>
      <c r="L7" s="85"/>
      <c r="M7" s="86" t="s">
        <v>11</v>
      </c>
    </row>
    <row r="8" spans="1:19" ht="3.2" customHeight="1" x14ac:dyDescent="0.25">
      <c r="A8" s="45"/>
      <c r="B8" s="9"/>
      <c r="C8" s="89"/>
      <c r="D8" s="90"/>
      <c r="E8" s="90"/>
      <c r="F8" s="90"/>
      <c r="G8" s="90"/>
      <c r="H8" s="90"/>
      <c r="I8" s="90"/>
      <c r="J8" s="90"/>
      <c r="K8" s="90"/>
      <c r="L8" s="91"/>
      <c r="M8" s="90"/>
      <c r="N8" s="9"/>
      <c r="O8" s="9"/>
    </row>
    <row r="9" spans="1:19" ht="10.15" customHeight="1" x14ac:dyDescent="0.25">
      <c r="A9" s="44" t="s">
        <v>10</v>
      </c>
      <c r="B9" s="36"/>
      <c r="C9" s="43"/>
      <c r="D9" s="42"/>
      <c r="E9" s="40"/>
      <c r="F9" s="40"/>
      <c r="G9" s="40"/>
      <c r="H9" s="41"/>
      <c r="I9" s="40"/>
      <c r="J9" s="40"/>
      <c r="K9" s="40"/>
      <c r="L9" s="39"/>
      <c r="M9" s="38"/>
      <c r="N9" s="37"/>
      <c r="O9" s="9"/>
    </row>
    <row r="10" spans="1:19" ht="10.15" customHeight="1" x14ac:dyDescent="0.25">
      <c r="A10" s="30" t="s">
        <v>8</v>
      </c>
      <c r="B10" s="36"/>
      <c r="C10" s="34">
        <v>205</v>
      </c>
      <c r="D10" s="30">
        <v>708</v>
      </c>
      <c r="E10" s="33">
        <v>750</v>
      </c>
      <c r="F10" s="32">
        <f t="shared" ref="F10:F38" si="0">D10-E10</f>
        <v>-42</v>
      </c>
      <c r="G10" s="31">
        <f t="shared" ref="G10:G38" si="1">IF(F10&gt;0,1,D10/E10)</f>
        <v>0.94399999999999995</v>
      </c>
      <c r="H10" s="24">
        <f t="shared" ref="H10:H38" si="2">E10/I10</f>
        <v>31.25</v>
      </c>
      <c r="I10" s="24">
        <v>24</v>
      </c>
      <c r="J10" s="24">
        <f t="shared" ref="J10:J38" si="3">D10/I10</f>
        <v>29.5</v>
      </c>
      <c r="K10" s="24">
        <f t="shared" ref="K10:K24" si="4">IF(D10/H10&gt;I10,I10,D10/H10)</f>
        <v>22.655999999999999</v>
      </c>
      <c r="L10" s="23"/>
      <c r="M10" s="22"/>
    </row>
    <row r="11" spans="1:19" ht="10.15" customHeight="1" x14ac:dyDescent="0.25">
      <c r="A11" s="30" t="s">
        <v>8</v>
      </c>
      <c r="B11" s="92"/>
      <c r="C11" s="34">
        <v>206</v>
      </c>
      <c r="D11" s="30">
        <v>706</v>
      </c>
      <c r="E11" s="33">
        <v>750</v>
      </c>
      <c r="F11" s="32">
        <f t="shared" si="0"/>
        <v>-44</v>
      </c>
      <c r="G11" s="31">
        <f t="shared" si="1"/>
        <v>0.94133333333333336</v>
      </c>
      <c r="H11" s="24">
        <f t="shared" si="2"/>
        <v>31.25</v>
      </c>
      <c r="I11" s="24">
        <v>24</v>
      </c>
      <c r="J11" s="24">
        <f t="shared" si="3"/>
        <v>29.416666666666668</v>
      </c>
      <c r="K11" s="24">
        <f t="shared" si="4"/>
        <v>22.591999999999999</v>
      </c>
      <c r="L11" s="23"/>
      <c r="M11" s="22"/>
    </row>
    <row r="12" spans="1:19" ht="10.15" customHeight="1" x14ac:dyDescent="0.25">
      <c r="A12" s="30" t="s">
        <v>8</v>
      </c>
      <c r="B12" s="92"/>
      <c r="C12" s="34">
        <v>207</v>
      </c>
      <c r="D12" s="30">
        <v>742</v>
      </c>
      <c r="E12" s="33">
        <v>750</v>
      </c>
      <c r="F12" s="32">
        <f t="shared" si="0"/>
        <v>-8</v>
      </c>
      <c r="G12" s="31">
        <f t="shared" si="1"/>
        <v>0.98933333333333329</v>
      </c>
      <c r="H12" s="24">
        <f t="shared" si="2"/>
        <v>31.25</v>
      </c>
      <c r="I12" s="24">
        <v>24</v>
      </c>
      <c r="J12" s="24">
        <f t="shared" si="3"/>
        <v>30.916666666666668</v>
      </c>
      <c r="K12" s="24">
        <f t="shared" si="4"/>
        <v>23.744</v>
      </c>
      <c r="L12" s="23"/>
      <c r="M12" s="22"/>
    </row>
    <row r="13" spans="1:19" ht="10.15" customHeight="1" x14ac:dyDescent="0.25">
      <c r="A13" s="30" t="s">
        <v>8</v>
      </c>
      <c r="B13" s="92"/>
      <c r="C13" s="34">
        <v>208</v>
      </c>
      <c r="D13" s="30">
        <v>705</v>
      </c>
      <c r="E13" s="33">
        <v>750</v>
      </c>
      <c r="F13" s="32">
        <f t="shared" si="0"/>
        <v>-45</v>
      </c>
      <c r="G13" s="31">
        <f t="shared" si="1"/>
        <v>0.94</v>
      </c>
      <c r="H13" s="24">
        <f t="shared" si="2"/>
        <v>31.25</v>
      </c>
      <c r="I13" s="24">
        <v>24</v>
      </c>
      <c r="J13" s="24">
        <f t="shared" si="3"/>
        <v>29.375</v>
      </c>
      <c r="K13" s="24">
        <f t="shared" si="4"/>
        <v>22.56</v>
      </c>
      <c r="L13" s="23"/>
      <c r="M13" s="22"/>
    </row>
    <row r="14" spans="1:19" ht="10.15" customHeight="1" x14ac:dyDescent="0.25">
      <c r="A14" s="30" t="s">
        <v>8</v>
      </c>
      <c r="B14" s="92"/>
      <c r="C14" s="34">
        <v>213</v>
      </c>
      <c r="D14" s="30">
        <v>737</v>
      </c>
      <c r="E14" s="33">
        <v>750</v>
      </c>
      <c r="F14" s="32">
        <f t="shared" si="0"/>
        <v>-13</v>
      </c>
      <c r="G14" s="31">
        <f t="shared" si="1"/>
        <v>0.98266666666666669</v>
      </c>
      <c r="H14" s="24">
        <f t="shared" si="2"/>
        <v>31.25</v>
      </c>
      <c r="I14" s="24">
        <v>24</v>
      </c>
      <c r="J14" s="24">
        <f t="shared" si="3"/>
        <v>30.708333333333332</v>
      </c>
      <c r="K14" s="24">
        <f t="shared" si="4"/>
        <v>23.584</v>
      </c>
      <c r="L14" s="23"/>
      <c r="M14" s="35"/>
    </row>
    <row r="15" spans="1:19" ht="10.15" customHeight="1" x14ac:dyDescent="0.25">
      <c r="A15" s="30" t="s">
        <v>8</v>
      </c>
      <c r="B15" s="92"/>
      <c r="C15" s="34">
        <v>214</v>
      </c>
      <c r="D15" s="30">
        <v>899</v>
      </c>
      <c r="E15" s="33">
        <v>750</v>
      </c>
      <c r="F15" s="32">
        <f t="shared" si="0"/>
        <v>149</v>
      </c>
      <c r="G15" s="31">
        <f t="shared" si="1"/>
        <v>1</v>
      </c>
      <c r="H15" s="24">
        <f t="shared" si="2"/>
        <v>31.25</v>
      </c>
      <c r="I15" s="24">
        <v>24</v>
      </c>
      <c r="J15" s="24">
        <f t="shared" si="3"/>
        <v>37.458333333333336</v>
      </c>
      <c r="K15" s="24">
        <f t="shared" si="4"/>
        <v>24</v>
      </c>
      <c r="L15" s="23"/>
      <c r="M15" s="35"/>
    </row>
    <row r="16" spans="1:19" ht="10.15" customHeight="1" x14ac:dyDescent="0.25">
      <c r="A16" s="30" t="s">
        <v>8</v>
      </c>
      <c r="B16" s="92"/>
      <c r="C16" s="34">
        <v>215</v>
      </c>
      <c r="D16" s="30">
        <v>628</v>
      </c>
      <c r="E16" s="33">
        <v>750</v>
      </c>
      <c r="F16" s="32">
        <f t="shared" si="0"/>
        <v>-122</v>
      </c>
      <c r="G16" s="31">
        <f t="shared" si="1"/>
        <v>0.83733333333333337</v>
      </c>
      <c r="H16" s="24">
        <f t="shared" si="2"/>
        <v>31.25</v>
      </c>
      <c r="I16" s="24">
        <v>24</v>
      </c>
      <c r="J16" s="24">
        <f t="shared" si="3"/>
        <v>26.166666666666668</v>
      </c>
      <c r="K16" s="24">
        <f t="shared" si="4"/>
        <v>20.096</v>
      </c>
      <c r="L16" s="23"/>
      <c r="M16" s="35"/>
    </row>
    <row r="17" spans="1:13" ht="10.15" customHeight="1" x14ac:dyDescent="0.25">
      <c r="A17" s="30" t="s">
        <v>8</v>
      </c>
      <c r="B17" s="92"/>
      <c r="C17" s="34">
        <v>229</v>
      </c>
      <c r="D17" s="30">
        <v>920</v>
      </c>
      <c r="E17" s="33">
        <v>750</v>
      </c>
      <c r="F17" s="32">
        <f t="shared" si="0"/>
        <v>170</v>
      </c>
      <c r="G17" s="31">
        <f t="shared" si="1"/>
        <v>1</v>
      </c>
      <c r="H17" s="24">
        <f t="shared" si="2"/>
        <v>31.25</v>
      </c>
      <c r="I17" s="24">
        <v>24</v>
      </c>
      <c r="J17" s="24">
        <f t="shared" si="3"/>
        <v>38.333333333333336</v>
      </c>
      <c r="K17" s="24">
        <f t="shared" si="4"/>
        <v>24</v>
      </c>
      <c r="L17" s="23"/>
      <c r="M17" s="35"/>
    </row>
    <row r="18" spans="1:13" ht="10.15" customHeight="1" x14ac:dyDescent="0.25">
      <c r="A18" s="30" t="s">
        <v>8</v>
      </c>
      <c r="B18" s="92"/>
      <c r="C18" s="34">
        <v>232</v>
      </c>
      <c r="D18" s="30">
        <v>920</v>
      </c>
      <c r="E18" s="33">
        <v>750</v>
      </c>
      <c r="F18" s="32">
        <f t="shared" si="0"/>
        <v>170</v>
      </c>
      <c r="G18" s="31">
        <f t="shared" si="1"/>
        <v>1</v>
      </c>
      <c r="H18" s="24">
        <f t="shared" si="2"/>
        <v>31.25</v>
      </c>
      <c r="I18" s="24">
        <v>24</v>
      </c>
      <c r="J18" s="24">
        <f t="shared" si="3"/>
        <v>38.333333333333336</v>
      </c>
      <c r="K18" s="24">
        <f t="shared" si="4"/>
        <v>24</v>
      </c>
      <c r="L18" s="23"/>
      <c r="M18" s="35"/>
    </row>
    <row r="19" spans="1:13" ht="10.15" customHeight="1" x14ac:dyDescent="0.25">
      <c r="A19" s="30" t="s">
        <v>8</v>
      </c>
      <c r="B19" s="92"/>
      <c r="C19" s="34">
        <v>234</v>
      </c>
      <c r="D19" s="30">
        <v>892</v>
      </c>
      <c r="E19" s="33">
        <v>750</v>
      </c>
      <c r="F19" s="32">
        <f t="shared" si="0"/>
        <v>142</v>
      </c>
      <c r="G19" s="31">
        <f t="shared" si="1"/>
        <v>1</v>
      </c>
      <c r="H19" s="24">
        <f t="shared" si="2"/>
        <v>31.25</v>
      </c>
      <c r="I19" s="24">
        <v>24</v>
      </c>
      <c r="J19" s="24">
        <f t="shared" si="3"/>
        <v>37.166666666666664</v>
      </c>
      <c r="K19" s="24">
        <f t="shared" si="4"/>
        <v>24</v>
      </c>
      <c r="L19" s="23"/>
      <c r="M19" s="35"/>
    </row>
    <row r="20" spans="1:13" ht="10.15" customHeight="1" x14ac:dyDescent="0.25">
      <c r="A20" s="30" t="s">
        <v>8</v>
      </c>
      <c r="B20" s="92"/>
      <c r="C20" s="34">
        <v>239</v>
      </c>
      <c r="D20" s="30">
        <v>863</v>
      </c>
      <c r="E20" s="33">
        <v>750</v>
      </c>
      <c r="F20" s="32">
        <f t="shared" si="0"/>
        <v>113</v>
      </c>
      <c r="G20" s="31">
        <f t="shared" si="1"/>
        <v>1</v>
      </c>
      <c r="H20" s="24">
        <f t="shared" si="2"/>
        <v>31.25</v>
      </c>
      <c r="I20" s="24">
        <v>24</v>
      </c>
      <c r="J20" s="24">
        <f t="shared" si="3"/>
        <v>35.958333333333336</v>
      </c>
      <c r="K20" s="24">
        <f t="shared" si="4"/>
        <v>24</v>
      </c>
      <c r="L20" s="23"/>
      <c r="M20" s="35"/>
    </row>
    <row r="21" spans="1:13" ht="10.35" customHeight="1" x14ac:dyDescent="0.25">
      <c r="A21" s="30" t="s">
        <v>8</v>
      </c>
      <c r="B21" s="92"/>
      <c r="C21" s="34">
        <v>241</v>
      </c>
      <c r="D21" s="30">
        <v>682</v>
      </c>
      <c r="E21" s="33">
        <v>750</v>
      </c>
      <c r="F21" s="32">
        <f t="shared" si="0"/>
        <v>-68</v>
      </c>
      <c r="G21" s="31">
        <f t="shared" si="1"/>
        <v>0.90933333333333333</v>
      </c>
      <c r="H21" s="24">
        <f t="shared" si="2"/>
        <v>31.25</v>
      </c>
      <c r="I21" s="24">
        <v>24</v>
      </c>
      <c r="J21" s="24">
        <f t="shared" si="3"/>
        <v>28.416666666666668</v>
      </c>
      <c r="K21" s="24">
        <f t="shared" si="4"/>
        <v>21.824000000000002</v>
      </c>
      <c r="L21" s="23"/>
      <c r="M21" s="35"/>
    </row>
    <row r="22" spans="1:13" ht="10.15" customHeight="1" x14ac:dyDescent="0.25">
      <c r="A22" s="30" t="s">
        <v>8</v>
      </c>
      <c r="B22" s="92"/>
      <c r="C22" s="34">
        <v>300</v>
      </c>
      <c r="D22" s="30">
        <v>746</v>
      </c>
      <c r="E22" s="33">
        <v>750</v>
      </c>
      <c r="F22" s="32">
        <f t="shared" si="0"/>
        <v>-4</v>
      </c>
      <c r="G22" s="31">
        <f t="shared" si="1"/>
        <v>0.9946666666666667</v>
      </c>
      <c r="H22" s="24">
        <f t="shared" si="2"/>
        <v>31.25</v>
      </c>
      <c r="I22" s="24">
        <v>24</v>
      </c>
      <c r="J22" s="24">
        <f t="shared" si="3"/>
        <v>31.083333333333332</v>
      </c>
      <c r="K22" s="24">
        <f t="shared" si="4"/>
        <v>23.872</v>
      </c>
      <c r="L22" s="23"/>
      <c r="M22" s="35"/>
    </row>
    <row r="23" spans="1:13" ht="10.15" customHeight="1" x14ac:dyDescent="0.25">
      <c r="A23" s="30" t="s">
        <v>8</v>
      </c>
      <c r="B23" s="92"/>
      <c r="C23" s="34">
        <v>301</v>
      </c>
      <c r="D23" s="30">
        <v>708</v>
      </c>
      <c r="E23" s="33">
        <v>750</v>
      </c>
      <c r="F23" s="32">
        <f t="shared" si="0"/>
        <v>-42</v>
      </c>
      <c r="G23" s="31">
        <f t="shared" si="1"/>
        <v>0.94399999999999995</v>
      </c>
      <c r="H23" s="24">
        <f t="shared" si="2"/>
        <v>31.25</v>
      </c>
      <c r="I23" s="24">
        <v>24</v>
      </c>
      <c r="J23" s="24">
        <f t="shared" si="3"/>
        <v>29.5</v>
      </c>
      <c r="K23" s="24">
        <f t="shared" si="4"/>
        <v>22.655999999999999</v>
      </c>
      <c r="L23" s="23"/>
      <c r="M23" s="35"/>
    </row>
    <row r="24" spans="1:13" ht="10.15" customHeight="1" x14ac:dyDescent="0.25">
      <c r="A24" s="30" t="s">
        <v>8</v>
      </c>
      <c r="B24" s="92"/>
      <c r="C24" s="34">
        <v>311</v>
      </c>
      <c r="D24" s="30">
        <v>899</v>
      </c>
      <c r="E24" s="33">
        <v>750</v>
      </c>
      <c r="F24" s="32">
        <f t="shared" si="0"/>
        <v>149</v>
      </c>
      <c r="G24" s="31">
        <f t="shared" si="1"/>
        <v>1</v>
      </c>
      <c r="H24" s="24">
        <f t="shared" si="2"/>
        <v>31.25</v>
      </c>
      <c r="I24" s="24">
        <v>24</v>
      </c>
      <c r="J24" s="24">
        <f t="shared" si="3"/>
        <v>37.458333333333336</v>
      </c>
      <c r="K24" s="24">
        <f t="shared" si="4"/>
        <v>24</v>
      </c>
      <c r="L24" s="23"/>
      <c r="M24" s="35"/>
    </row>
    <row r="25" spans="1:13" ht="10.15" customHeight="1" x14ac:dyDescent="0.25">
      <c r="A25" s="30" t="s">
        <v>8</v>
      </c>
      <c r="B25" s="92"/>
      <c r="C25" s="34">
        <v>312</v>
      </c>
      <c r="D25" s="30">
        <v>592</v>
      </c>
      <c r="E25" s="33">
        <v>750</v>
      </c>
      <c r="F25" s="32">
        <f t="shared" si="0"/>
        <v>-158</v>
      </c>
      <c r="G25" s="31">
        <f t="shared" si="1"/>
        <v>0.78933333333333333</v>
      </c>
      <c r="H25" s="24">
        <f t="shared" si="2"/>
        <v>31.25</v>
      </c>
      <c r="I25" s="24">
        <v>24</v>
      </c>
      <c r="J25" s="24">
        <f t="shared" si="3"/>
        <v>24.666666666666668</v>
      </c>
      <c r="K25" s="24">
        <v>0</v>
      </c>
      <c r="L25" s="23"/>
      <c r="M25" s="35"/>
    </row>
    <row r="26" spans="1:13" ht="10.15" customHeight="1" x14ac:dyDescent="0.25">
      <c r="A26" s="30" t="s">
        <v>8</v>
      </c>
      <c r="B26" s="92"/>
      <c r="C26" s="34">
        <v>319</v>
      </c>
      <c r="D26" s="30">
        <v>938</v>
      </c>
      <c r="E26" s="33">
        <v>750</v>
      </c>
      <c r="F26" s="32">
        <f t="shared" si="0"/>
        <v>188</v>
      </c>
      <c r="G26" s="31">
        <f t="shared" si="1"/>
        <v>1</v>
      </c>
      <c r="H26" s="24">
        <f t="shared" si="2"/>
        <v>31.25</v>
      </c>
      <c r="I26" s="24">
        <v>24</v>
      </c>
      <c r="J26" s="24">
        <f t="shared" si="3"/>
        <v>39.083333333333336</v>
      </c>
      <c r="K26" s="24">
        <f t="shared" ref="K26:K38" si="5">IF(D26/H26&gt;I26,I26,D26/H26)</f>
        <v>24</v>
      </c>
      <c r="L26" s="23"/>
      <c r="M26" s="35"/>
    </row>
    <row r="27" spans="1:13" ht="10.15" customHeight="1" x14ac:dyDescent="0.25">
      <c r="A27" s="30" t="s">
        <v>8</v>
      </c>
      <c r="B27" s="92"/>
      <c r="C27" s="34">
        <v>322</v>
      </c>
      <c r="D27" s="30">
        <v>938</v>
      </c>
      <c r="E27" s="33">
        <v>750</v>
      </c>
      <c r="F27" s="32">
        <f t="shared" si="0"/>
        <v>188</v>
      </c>
      <c r="G27" s="31">
        <f t="shared" si="1"/>
        <v>1</v>
      </c>
      <c r="H27" s="24">
        <f t="shared" si="2"/>
        <v>31.25</v>
      </c>
      <c r="I27" s="24">
        <v>24</v>
      </c>
      <c r="J27" s="24">
        <f t="shared" si="3"/>
        <v>39.083333333333336</v>
      </c>
      <c r="K27" s="24">
        <f t="shared" si="5"/>
        <v>24</v>
      </c>
      <c r="L27" s="23"/>
      <c r="M27" s="35"/>
    </row>
    <row r="28" spans="1:13" ht="10.15" customHeight="1" x14ac:dyDescent="0.25">
      <c r="A28" s="30" t="s">
        <v>8</v>
      </c>
      <c r="B28" s="92"/>
      <c r="C28" s="34">
        <v>326</v>
      </c>
      <c r="D28" s="30">
        <v>892</v>
      </c>
      <c r="E28" s="33">
        <v>750</v>
      </c>
      <c r="F28" s="32">
        <f t="shared" si="0"/>
        <v>142</v>
      </c>
      <c r="G28" s="31">
        <f t="shared" si="1"/>
        <v>1</v>
      </c>
      <c r="H28" s="24">
        <f t="shared" si="2"/>
        <v>31.25</v>
      </c>
      <c r="I28" s="24">
        <v>24</v>
      </c>
      <c r="J28" s="24">
        <f t="shared" si="3"/>
        <v>37.166666666666664</v>
      </c>
      <c r="K28" s="24">
        <f t="shared" si="5"/>
        <v>24</v>
      </c>
      <c r="L28" s="23"/>
      <c r="M28" s="35"/>
    </row>
    <row r="29" spans="1:13" ht="10.15" customHeight="1" x14ac:dyDescent="0.25">
      <c r="A29" s="30" t="s">
        <v>8</v>
      </c>
      <c r="B29" s="92"/>
      <c r="C29" s="34">
        <v>330</v>
      </c>
      <c r="D29" s="30">
        <v>863</v>
      </c>
      <c r="E29" s="33">
        <v>750</v>
      </c>
      <c r="F29" s="32">
        <f t="shared" si="0"/>
        <v>113</v>
      </c>
      <c r="G29" s="31">
        <f t="shared" si="1"/>
        <v>1</v>
      </c>
      <c r="H29" s="24">
        <f t="shared" si="2"/>
        <v>31.25</v>
      </c>
      <c r="I29" s="24">
        <v>24</v>
      </c>
      <c r="J29" s="24">
        <f t="shared" si="3"/>
        <v>35.958333333333336</v>
      </c>
      <c r="K29" s="24">
        <f t="shared" si="5"/>
        <v>24</v>
      </c>
      <c r="L29" s="23"/>
      <c r="M29" s="35"/>
    </row>
    <row r="30" spans="1:13" ht="10.15" customHeight="1" x14ac:dyDescent="0.25">
      <c r="A30" s="30" t="s">
        <v>8</v>
      </c>
      <c r="B30" s="92"/>
      <c r="C30" s="34">
        <v>332</v>
      </c>
      <c r="D30" s="30">
        <v>662</v>
      </c>
      <c r="E30" s="33">
        <v>750</v>
      </c>
      <c r="F30" s="32">
        <f t="shared" si="0"/>
        <v>-88</v>
      </c>
      <c r="G30" s="31">
        <f t="shared" si="1"/>
        <v>0.88266666666666671</v>
      </c>
      <c r="H30" s="24">
        <f t="shared" si="2"/>
        <v>31.25</v>
      </c>
      <c r="I30" s="24">
        <v>24</v>
      </c>
      <c r="J30" s="24">
        <f t="shared" si="3"/>
        <v>27.583333333333332</v>
      </c>
      <c r="K30" s="24">
        <f t="shared" si="5"/>
        <v>21.184000000000001</v>
      </c>
      <c r="L30" s="23"/>
      <c r="M30" s="35"/>
    </row>
    <row r="31" spans="1:13" ht="10.15" customHeight="1" x14ac:dyDescent="0.25">
      <c r="A31" s="30" t="s">
        <v>8</v>
      </c>
      <c r="B31" s="92"/>
      <c r="C31" s="34">
        <v>333</v>
      </c>
      <c r="D31" s="30">
        <v>983</v>
      </c>
      <c r="E31" s="33">
        <v>750</v>
      </c>
      <c r="F31" s="32">
        <f t="shared" si="0"/>
        <v>233</v>
      </c>
      <c r="G31" s="31">
        <f t="shared" si="1"/>
        <v>1</v>
      </c>
      <c r="H31" s="24">
        <f t="shared" si="2"/>
        <v>31.25</v>
      </c>
      <c r="I31" s="24">
        <v>24</v>
      </c>
      <c r="J31" s="24">
        <f t="shared" si="3"/>
        <v>40.958333333333336</v>
      </c>
      <c r="K31" s="24">
        <f t="shared" si="5"/>
        <v>24</v>
      </c>
      <c r="L31" s="23"/>
      <c r="M31" s="35"/>
    </row>
    <row r="32" spans="1:13" ht="10.15" customHeight="1" x14ac:dyDescent="0.25">
      <c r="A32" s="30" t="s">
        <v>8</v>
      </c>
      <c r="B32" s="92"/>
      <c r="C32" s="34">
        <v>408</v>
      </c>
      <c r="D32" s="30">
        <v>893</v>
      </c>
      <c r="E32" s="33">
        <v>750</v>
      </c>
      <c r="F32" s="32">
        <f t="shared" si="0"/>
        <v>143</v>
      </c>
      <c r="G32" s="31">
        <f t="shared" si="1"/>
        <v>1</v>
      </c>
      <c r="H32" s="24">
        <f t="shared" si="2"/>
        <v>31.25</v>
      </c>
      <c r="I32" s="24">
        <v>24</v>
      </c>
      <c r="J32" s="24">
        <f t="shared" si="3"/>
        <v>37.208333333333336</v>
      </c>
      <c r="K32" s="24">
        <f t="shared" si="5"/>
        <v>24</v>
      </c>
      <c r="L32" s="23"/>
      <c r="M32" s="35"/>
    </row>
    <row r="33" spans="1:15" ht="10.15" customHeight="1" x14ac:dyDescent="0.25">
      <c r="A33" s="30" t="s">
        <v>8</v>
      </c>
      <c r="B33" s="92"/>
      <c r="C33" s="34">
        <v>409</v>
      </c>
      <c r="D33" s="30">
        <v>938</v>
      </c>
      <c r="E33" s="33">
        <v>750</v>
      </c>
      <c r="F33" s="32">
        <f t="shared" si="0"/>
        <v>188</v>
      </c>
      <c r="G33" s="31">
        <f t="shared" si="1"/>
        <v>1</v>
      </c>
      <c r="H33" s="24">
        <f t="shared" si="2"/>
        <v>31.25</v>
      </c>
      <c r="I33" s="24">
        <v>24</v>
      </c>
      <c r="J33" s="24">
        <f t="shared" si="3"/>
        <v>39.083333333333336</v>
      </c>
      <c r="K33" s="24">
        <f t="shared" si="5"/>
        <v>24</v>
      </c>
      <c r="L33" s="23"/>
      <c r="M33" s="35"/>
    </row>
    <row r="34" spans="1:15" ht="10.15" customHeight="1" x14ac:dyDescent="0.25">
      <c r="A34" s="30" t="s">
        <v>8</v>
      </c>
      <c r="B34" s="92"/>
      <c r="C34" s="34">
        <v>413</v>
      </c>
      <c r="D34" s="30">
        <v>892</v>
      </c>
      <c r="E34" s="33">
        <v>750</v>
      </c>
      <c r="F34" s="32">
        <f t="shared" si="0"/>
        <v>142</v>
      </c>
      <c r="G34" s="31">
        <f t="shared" si="1"/>
        <v>1</v>
      </c>
      <c r="H34" s="24">
        <f t="shared" si="2"/>
        <v>31.25</v>
      </c>
      <c r="I34" s="24">
        <v>24</v>
      </c>
      <c r="J34" s="24">
        <f t="shared" si="3"/>
        <v>37.166666666666664</v>
      </c>
      <c r="K34" s="24">
        <f t="shared" si="5"/>
        <v>24</v>
      </c>
      <c r="L34" s="23"/>
      <c r="M34" s="35"/>
    </row>
    <row r="35" spans="1:15" ht="10.15" customHeight="1" x14ac:dyDescent="0.25">
      <c r="A35" s="30" t="s">
        <v>8</v>
      </c>
      <c r="B35" s="92"/>
      <c r="C35" s="34">
        <v>419</v>
      </c>
      <c r="D35" s="30">
        <v>863</v>
      </c>
      <c r="E35" s="33">
        <v>750</v>
      </c>
      <c r="F35" s="32">
        <f t="shared" si="0"/>
        <v>113</v>
      </c>
      <c r="G35" s="31">
        <f t="shared" si="1"/>
        <v>1</v>
      </c>
      <c r="H35" s="24">
        <f t="shared" si="2"/>
        <v>31.25</v>
      </c>
      <c r="I35" s="24">
        <v>24</v>
      </c>
      <c r="J35" s="24">
        <f t="shared" si="3"/>
        <v>35.958333333333336</v>
      </c>
      <c r="K35" s="24">
        <f t="shared" si="5"/>
        <v>24</v>
      </c>
      <c r="L35" s="23"/>
      <c r="M35" s="35"/>
    </row>
    <row r="36" spans="1:15" ht="10.15" customHeight="1" x14ac:dyDescent="0.25">
      <c r="A36" s="30" t="s">
        <v>8</v>
      </c>
      <c r="B36" s="92"/>
      <c r="C36" s="34">
        <v>421</v>
      </c>
      <c r="D36" s="30">
        <v>662</v>
      </c>
      <c r="E36" s="33">
        <v>750</v>
      </c>
      <c r="F36" s="32">
        <f t="shared" si="0"/>
        <v>-88</v>
      </c>
      <c r="G36" s="31">
        <f t="shared" si="1"/>
        <v>0.88266666666666671</v>
      </c>
      <c r="H36" s="24">
        <f t="shared" si="2"/>
        <v>31.25</v>
      </c>
      <c r="I36" s="24">
        <v>24</v>
      </c>
      <c r="J36" s="24">
        <f t="shared" si="3"/>
        <v>27.583333333333332</v>
      </c>
      <c r="K36" s="24">
        <f t="shared" si="5"/>
        <v>21.184000000000001</v>
      </c>
      <c r="L36" s="23"/>
      <c r="M36" s="35"/>
    </row>
    <row r="37" spans="1:15" ht="10.15" customHeight="1" x14ac:dyDescent="0.25">
      <c r="A37" s="30" t="s">
        <v>8</v>
      </c>
      <c r="B37" s="92"/>
      <c r="C37" s="34" t="s">
        <v>9</v>
      </c>
      <c r="D37" s="30">
        <v>625</v>
      </c>
      <c r="E37" s="33">
        <v>750</v>
      </c>
      <c r="F37" s="32">
        <f t="shared" si="0"/>
        <v>-125</v>
      </c>
      <c r="G37" s="31">
        <f t="shared" si="1"/>
        <v>0.83333333333333337</v>
      </c>
      <c r="H37" s="24">
        <f t="shared" si="2"/>
        <v>31.25</v>
      </c>
      <c r="I37" s="24">
        <v>24</v>
      </c>
      <c r="J37" s="24">
        <f t="shared" si="3"/>
        <v>26.041666666666668</v>
      </c>
      <c r="K37" s="24">
        <f t="shared" si="5"/>
        <v>20</v>
      </c>
      <c r="L37" s="23"/>
      <c r="M37" s="22"/>
    </row>
    <row r="38" spans="1:15" ht="10.5" customHeight="1" thickBot="1" x14ac:dyDescent="0.3">
      <c r="A38" s="30" t="s">
        <v>8</v>
      </c>
      <c r="B38" s="92"/>
      <c r="C38" s="29" t="s">
        <v>7</v>
      </c>
      <c r="D38" s="28">
        <v>899</v>
      </c>
      <c r="E38" s="27">
        <v>750</v>
      </c>
      <c r="F38" s="26">
        <f t="shared" si="0"/>
        <v>149</v>
      </c>
      <c r="G38" s="25">
        <f t="shared" si="1"/>
        <v>1</v>
      </c>
      <c r="H38" s="24">
        <f t="shared" si="2"/>
        <v>31.25</v>
      </c>
      <c r="I38" s="24">
        <v>24</v>
      </c>
      <c r="J38" s="24">
        <f t="shared" si="3"/>
        <v>37.458333333333336</v>
      </c>
      <c r="K38" s="24">
        <f t="shared" si="5"/>
        <v>24</v>
      </c>
      <c r="L38" s="23"/>
      <c r="M38" s="22"/>
    </row>
    <row r="39" spans="1:15" ht="12.75" customHeight="1" thickBot="1" x14ac:dyDescent="0.3">
      <c r="A39" s="21"/>
      <c r="B39" s="93"/>
      <c r="C39" s="20"/>
      <c r="D39" s="87" t="s">
        <v>6</v>
      </c>
      <c r="E39" s="88"/>
      <c r="F39" s="101"/>
      <c r="G39" s="6">
        <f>AVERAGE(G10:G38)</f>
        <v>0.96105747126436758</v>
      </c>
      <c r="H39" s="19"/>
      <c r="I39" s="18"/>
      <c r="J39" s="17"/>
      <c r="K39" s="16"/>
      <c r="L39" s="15"/>
      <c r="M39" s="14"/>
      <c r="N39" s="9"/>
      <c r="O39" s="13"/>
    </row>
    <row r="40" spans="1:15" ht="12.75" customHeight="1" thickBot="1" x14ac:dyDescent="0.3">
      <c r="A40" s="94"/>
      <c r="B40" s="95"/>
      <c r="C40" s="12"/>
      <c r="D40" s="98" t="s">
        <v>5</v>
      </c>
      <c r="E40" s="99"/>
      <c r="F40" s="100"/>
      <c r="G40" s="11">
        <v>687</v>
      </c>
      <c r="H40" s="78" t="s">
        <v>4</v>
      </c>
      <c r="I40" s="79"/>
      <c r="J40" s="80"/>
      <c r="K40" s="5">
        <f>SUM(K10:K38)</f>
        <v>649.952</v>
      </c>
      <c r="L40" s="10"/>
      <c r="M40" s="9"/>
      <c r="N40" s="97"/>
      <c r="O40" s="8"/>
    </row>
    <row r="41" spans="1:15" ht="12.75" customHeight="1" thickBot="1" x14ac:dyDescent="0.3">
      <c r="A41" s="96"/>
      <c r="B41" s="93"/>
      <c r="C41" s="7"/>
      <c r="D41" s="98" t="s">
        <v>3</v>
      </c>
      <c r="E41" s="99"/>
      <c r="F41" s="100"/>
      <c r="G41" s="6">
        <f>G40/K41</f>
        <v>1.2435307439897825</v>
      </c>
      <c r="H41" s="78" t="s">
        <v>2</v>
      </c>
      <c r="I41" s="79"/>
      <c r="J41" s="80"/>
      <c r="K41" s="5">
        <f>K40*0.85</f>
        <v>552.45920000000001</v>
      </c>
      <c r="N41" s="97"/>
      <c r="O41" s="4"/>
    </row>
    <row r="42" spans="1:15" ht="15.75" thickBot="1" x14ac:dyDescent="0.3">
      <c r="H42" s="87" t="s">
        <v>1</v>
      </c>
      <c r="I42" s="88"/>
      <c r="J42" s="88"/>
      <c r="K42" s="3">
        <f>COUNTIF(K10:K38, "&gt;0")*21</f>
        <v>588</v>
      </c>
    </row>
    <row r="43" spans="1:15" ht="15.75" thickBot="1" x14ac:dyDescent="0.3">
      <c r="H43" s="87" t="s">
        <v>0</v>
      </c>
      <c r="I43" s="88"/>
      <c r="J43" s="88"/>
      <c r="K43" s="3">
        <f>K42*0.85</f>
        <v>499.8</v>
      </c>
    </row>
  </sheetData>
  <mergeCells count="23">
    <mergeCell ref="H42:J42"/>
    <mergeCell ref="H43:J43"/>
    <mergeCell ref="C8:M8"/>
    <mergeCell ref="B11:B39"/>
    <mergeCell ref="A40:B41"/>
    <mergeCell ref="D40:F40"/>
    <mergeCell ref="D41:F41"/>
    <mergeCell ref="H40:J40"/>
    <mergeCell ref="D39:F39"/>
    <mergeCell ref="D6:G6"/>
    <mergeCell ref="A1:B1"/>
    <mergeCell ref="C1:I1"/>
    <mergeCell ref="H41:J4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N40:N41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2013-02-08T15:09:27Z</dcterms:created>
  <dcterms:modified xsi:type="dcterms:W3CDTF">2013-05-15T13:53:07Z</dcterms:modified>
</cp:coreProperties>
</file>