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'Capacity-FQI_K-8'!$A$1:$O$30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1" i="1"/>
  <c r="C2" i="1"/>
  <c r="C3" i="1"/>
  <c r="F10" i="1"/>
  <c r="G10" i="1"/>
  <c r="H10" i="1"/>
  <c r="J10" i="1"/>
  <c r="K10" i="1"/>
  <c r="K31" i="1" s="1"/>
  <c r="K32" i="1" s="1"/>
  <c r="F11" i="1"/>
  <c r="G11" i="1" s="1"/>
  <c r="H11" i="1"/>
  <c r="K11" i="1" s="1"/>
  <c r="J11" i="1"/>
  <c r="F12" i="1"/>
  <c r="G12" i="1"/>
  <c r="H12" i="1"/>
  <c r="K12" i="1" s="1"/>
  <c r="J12" i="1"/>
  <c r="F13" i="1"/>
  <c r="G13" i="1" s="1"/>
  <c r="H13" i="1"/>
  <c r="J13" i="1"/>
  <c r="K13" i="1"/>
  <c r="F14" i="1"/>
  <c r="G14" i="1" s="1"/>
  <c r="H14" i="1"/>
  <c r="J14" i="1"/>
  <c r="K14" i="1"/>
  <c r="F15" i="1"/>
  <c r="G15" i="1"/>
  <c r="H15" i="1"/>
  <c r="J15" i="1"/>
  <c r="K15" i="1"/>
  <c r="F16" i="1"/>
  <c r="G16" i="1"/>
  <c r="H16" i="1"/>
  <c r="J16" i="1"/>
  <c r="K16" i="1"/>
  <c r="F17" i="1"/>
  <c r="G17" i="1"/>
  <c r="H17" i="1"/>
  <c r="K17" i="1" s="1"/>
  <c r="J17" i="1"/>
  <c r="F18" i="1"/>
  <c r="G18" i="1"/>
  <c r="H18" i="1"/>
  <c r="J18" i="1"/>
  <c r="K18" i="1"/>
  <c r="F19" i="1"/>
  <c r="G19" i="1" s="1"/>
  <c r="H19" i="1"/>
  <c r="K19" i="1" s="1"/>
  <c r="J19" i="1"/>
  <c r="F20" i="1"/>
  <c r="G20" i="1"/>
  <c r="H20" i="1"/>
  <c r="K20" i="1" s="1"/>
  <c r="J20" i="1"/>
  <c r="F21" i="1"/>
  <c r="G21" i="1" s="1"/>
  <c r="H21" i="1"/>
  <c r="J21" i="1"/>
  <c r="K21" i="1"/>
  <c r="F22" i="1"/>
  <c r="G22" i="1" s="1"/>
  <c r="H22" i="1"/>
  <c r="J22" i="1"/>
  <c r="K22" i="1"/>
  <c r="F23" i="1"/>
  <c r="G23" i="1"/>
  <c r="H23" i="1"/>
  <c r="J23" i="1"/>
  <c r="K23" i="1"/>
  <c r="F24" i="1"/>
  <c r="G24" i="1"/>
  <c r="H24" i="1"/>
  <c r="J24" i="1"/>
  <c r="K24" i="1"/>
  <c r="F25" i="1"/>
  <c r="G25" i="1"/>
  <c r="H25" i="1"/>
  <c r="K25" i="1" s="1"/>
  <c r="J25" i="1"/>
  <c r="F26" i="1"/>
  <c r="G26" i="1"/>
  <c r="H26" i="1"/>
  <c r="J26" i="1"/>
  <c r="K26" i="1"/>
  <c r="F27" i="1"/>
  <c r="G27" i="1" s="1"/>
  <c r="H27" i="1"/>
  <c r="K27" i="1" s="1"/>
  <c r="J27" i="1"/>
  <c r="G28" i="1" l="1"/>
  <c r="K29" i="1"/>
  <c r="K30" i="1" s="1"/>
  <c r="G30" i="1" s="1"/>
</calcChain>
</file>

<file path=xl/sharedStrings.xml><?xml version="1.0" encoding="utf-8"?>
<sst xmlns="http://schemas.openxmlformats.org/spreadsheetml/2006/main" count="67" uniqueCount="46">
  <si>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</si>
  <si>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</si>
  <si>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</si>
  <si>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</si>
  <si>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</si>
  <si>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</si>
  <si>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</si>
  <si>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Self-Contained Special Ed. Classroom</t>
  </si>
  <si>
    <t>General Classroom (Grades 4-5)</t>
  </si>
  <si>
    <t>General Classroom (Grade 1-3)</t>
  </si>
  <si>
    <t>General Classroom</t>
  </si>
  <si>
    <t>Kindergarten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</si>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</sst>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000000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  <xf numFmtId="0" fontId="8" fillId="0" borderId="0"/>
  </cellStyleXfs>
  <cellXfs count="99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3" fillId="0" borderId="7" xfId="4" applyFont="1" applyBorder="1" applyAlignment="1">
      <alignment horizontal="right" vertical="top"/>
    </xf>
    <xf numFmtId="9" fontId="3" fillId="0" borderId="8" xfId="3" applyFont="1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3" fillId="0" borderId="10" xfId="4" applyFont="1" applyBorder="1" applyAlignment="1">
      <alignment horizontal="right" vertical="top"/>
    </xf>
    <xf numFmtId="0" fontId="2" fillId="0" borderId="0" xfId="4" applyBorder="1" applyAlignment="1">
      <alignment horizontal="left" vertical="top"/>
    </xf>
    <xf numFmtId="0" fontId="2" fillId="0" borderId="11" xfId="4" applyBorder="1" applyAlignment="1">
      <alignment horizontal="left" vertical="top"/>
    </xf>
    <xf numFmtId="0" fontId="5" fillId="0" borderId="0" xfId="4" applyFont="1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8" xfId="4" applyNumberFormat="1" applyFont="1" applyBorder="1" applyAlignment="1">
      <alignment horizontal="right" vertical="top"/>
    </xf>
    <xf numFmtId="0" fontId="2" fillId="0" borderId="0" xfId="4" applyBorder="1" applyAlignment="1">
      <alignment horizontal="center" vertical="top"/>
    </xf>
    <xf numFmtId="0" fontId="2" fillId="0" borderId="12" xfId="4" applyBorder="1" applyAlignment="1">
      <alignment horizontal="left" vertical="top"/>
    </xf>
    <xf numFmtId="0" fontId="2" fillId="0" borderId="13" xfId="4" applyBorder="1" applyAlignment="1">
      <alignment horizontal="left" vertical="top"/>
    </xf>
    <xf numFmtId="0" fontId="7" fillId="0" borderId="0" xfId="4" applyFont="1" applyBorder="1" applyAlignment="1">
      <alignment horizontal="left" vertical="top"/>
    </xf>
    <xf numFmtId="2" fontId="7" fillId="0" borderId="14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5" xfId="4" applyNumberFormat="1" applyFont="1" applyBorder="1" applyAlignment="1">
      <alignment horizontal="right" vertical="top"/>
    </xf>
    <xf numFmtId="164" fontId="7" fillId="0" borderId="15" xfId="4" applyNumberFormat="1" applyFont="1" applyBorder="1" applyAlignment="1">
      <alignment horizontal="right" vertical="top"/>
    </xf>
    <xf numFmtId="0" fontId="7" fillId="0" borderId="15" xfId="4" applyFont="1" applyBorder="1" applyAlignment="1">
      <alignment horizontal="right" vertical="top"/>
    </xf>
    <xf numFmtId="1" fontId="7" fillId="0" borderId="15" xfId="4" applyNumberFormat="1" applyFont="1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3" fillId="0" borderId="3" xfId="4" applyFont="1" applyBorder="1" applyAlignment="1">
      <alignment horizontal="right" vertical="top"/>
    </xf>
    <xf numFmtId="0" fontId="2" fillId="0" borderId="14" xfId="4" applyBorder="1"/>
    <xf numFmtId="0" fontId="7" fillId="0" borderId="14" xfId="4" applyFont="1" applyBorder="1" applyAlignment="1">
      <alignment horizontal="left" vertical="top"/>
    </xf>
    <xf numFmtId="0" fontId="2" fillId="0" borderId="17" xfId="4" applyBorder="1" applyAlignment="1">
      <alignment horizontal="left" vertical="top"/>
    </xf>
    <xf numFmtId="0" fontId="2" fillId="0" borderId="18" xfId="4" applyBorder="1" applyAlignment="1">
      <alignment horizontal="left" vertical="top"/>
    </xf>
    <xf numFmtId="2" fontId="7" fillId="0" borderId="17" xfId="4" applyNumberFormat="1" applyFont="1" applyBorder="1" applyAlignment="1">
      <alignment horizontal="right" vertical="top"/>
    </xf>
    <xf numFmtId="9" fontId="7" fillId="0" borderId="19" xfId="3" applyFont="1" applyBorder="1" applyAlignment="1">
      <alignment horizontal="right" vertical="center"/>
    </xf>
    <xf numFmtId="164" fontId="7" fillId="0" borderId="19" xfId="4" applyNumberFormat="1" applyFont="1" applyBorder="1" applyAlignment="1">
      <alignment horizontal="right" vertical="center"/>
    </xf>
    <xf numFmtId="0" fontId="7" fillId="0" borderId="20" xfId="4" applyFont="1" applyBorder="1" applyAlignment="1">
      <alignment horizontal="right" vertical="center"/>
    </xf>
    <xf numFmtId="0" fontId="9" fillId="0" borderId="21" xfId="5" applyFont="1" applyBorder="1" applyAlignment="1">
      <alignment vertical="center"/>
    </xf>
    <xf numFmtId="0" fontId="9" fillId="0" borderId="22" xfId="5" applyFont="1" applyBorder="1" applyAlignment="1">
      <alignment horizontal="center" vertical="center"/>
    </xf>
    <xf numFmtId="0" fontId="2" fillId="0" borderId="18" xfId="4" applyBorder="1" applyAlignment="1">
      <alignment horizontal="left" vertical="top"/>
    </xf>
    <xf numFmtId="0" fontId="9" fillId="0" borderId="23" xfId="5" applyFont="1" applyBorder="1" applyAlignment="1">
      <alignment vertical="center" wrapText="1"/>
    </xf>
    <xf numFmtId="9" fontId="7" fillId="0" borderId="17" xfId="3" applyFont="1" applyBorder="1" applyAlignment="1">
      <alignment horizontal="right" vertical="center"/>
    </xf>
    <xf numFmtId="164" fontId="7" fillId="0" borderId="17" xfId="4" applyNumberFormat="1" applyFont="1" applyBorder="1" applyAlignment="1">
      <alignment horizontal="right" vertical="center"/>
    </xf>
    <xf numFmtId="0" fontId="7" fillId="0" borderId="24" xfId="4" applyFont="1" applyBorder="1" applyAlignment="1">
      <alignment horizontal="right" vertical="center"/>
    </xf>
    <xf numFmtId="0" fontId="9" fillId="0" borderId="23" xfId="5" applyFont="1" applyBorder="1" applyAlignment="1">
      <alignment vertical="center"/>
    </xf>
    <xf numFmtId="0" fontId="9" fillId="0" borderId="23" xfId="5" applyFont="1" applyBorder="1" applyAlignment="1">
      <alignment horizontal="center" vertical="center"/>
    </xf>
    <xf numFmtId="0" fontId="7" fillId="0" borderId="17" xfId="4" applyFont="1" applyBorder="1" applyAlignment="1">
      <alignment horizontal="left" vertical="top"/>
    </xf>
    <xf numFmtId="0" fontId="2" fillId="0" borderId="25" xfId="4" applyBorder="1" applyAlignment="1">
      <alignment horizontal="left" vertical="top"/>
    </xf>
    <xf numFmtId="0" fontId="2" fillId="0" borderId="17" xfId="4" applyBorder="1" applyAlignment="1">
      <alignment horizontal="right" vertical="top"/>
    </xf>
    <xf numFmtId="0" fontId="2" fillId="0" borderId="18" xfId="4" applyBorder="1" applyAlignment="1">
      <alignment horizontal="right" vertical="top"/>
    </xf>
    <xf numFmtId="0" fontId="2" fillId="0" borderId="24" xfId="4" applyBorder="1" applyAlignment="1">
      <alignment horizontal="right" vertical="top"/>
    </xf>
    <xf numFmtId="0" fontId="2" fillId="0" borderId="17" xfId="4" applyBorder="1" applyAlignment="1">
      <alignment horizontal="center" vertical="top"/>
    </xf>
    <xf numFmtId="0" fontId="5" fillId="0" borderId="17" xfId="4" applyFont="1" applyBorder="1" applyAlignment="1">
      <alignment horizontal="left" vertical="top"/>
    </xf>
    <xf numFmtId="0" fontId="2" fillId="0" borderId="26" xfId="4" applyBorder="1" applyAlignment="1">
      <alignment horizontal="left" vertical="top"/>
    </xf>
    <xf numFmtId="0" fontId="2" fillId="0" borderId="25" xfId="4" applyBorder="1" applyAlignment="1">
      <alignment horizontal="left" vertical="top"/>
    </xf>
    <xf numFmtId="0" fontId="2" fillId="0" borderId="27" xfId="4" applyBorder="1" applyAlignment="1">
      <alignment horizontal="left" vertical="top"/>
    </xf>
    <xf numFmtId="0" fontId="2" fillId="0" borderId="26" xfId="4" applyBorder="1" applyAlignment="1">
      <alignment horizontal="left" vertical="top"/>
    </xf>
    <xf numFmtId="0" fontId="7" fillId="0" borderId="17" xfId="4" applyFont="1" applyBorder="1" applyAlignment="1">
      <alignment horizontal="left" vertical="top" wrapText="1"/>
    </xf>
    <xf numFmtId="0" fontId="2" fillId="0" borderId="18" xfId="4" applyBorder="1" applyAlignment="1">
      <alignment horizontal="left" vertical="top" wrapText="1"/>
    </xf>
    <xf numFmtId="0" fontId="7" fillId="0" borderId="17" xfId="4" applyFont="1" applyBorder="1" applyAlignment="1">
      <alignment horizontal="right" vertical="top" wrapText="1"/>
    </xf>
    <xf numFmtId="0" fontId="7" fillId="0" borderId="26" xfId="4" applyFont="1" applyBorder="1" applyAlignment="1">
      <alignment horizontal="right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3" fillId="0" borderId="26" xfId="4" applyFont="1" applyBorder="1" applyAlignment="1">
      <alignment horizontal="center" vertical="top" wrapText="1"/>
    </xf>
    <xf numFmtId="0" fontId="3" fillId="0" borderId="26" xfId="4" applyFont="1" applyBorder="1" applyAlignment="1">
      <alignment horizontal="left" vertical="top" wrapText="1"/>
    </xf>
    <xf numFmtId="0" fontId="3" fillId="0" borderId="17" xfId="4" applyFont="1" applyBorder="1" applyAlignment="1">
      <alignment horizontal="lef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2" fillId="0" borderId="0" xfId="6" applyFont="1" applyAlignment="1">
      <alignment horizontal="right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left" wrapText="1"/>
    </xf>
    <xf numFmtId="0" fontId="15" fillId="0" borderId="0" xfId="6" applyFont="1" applyAlignment="1">
      <alignment horizontal="right"/>
    </xf>
    <xf numFmtId="0" fontId="16" fillId="0" borderId="0" xfId="6" applyFont="1" applyAlignment="1">
      <alignment horizontal="right"/>
    </xf>
    <xf numFmtId="165" fontId="11" fillId="0" borderId="0" xfId="1" applyNumberFormat="1" applyFont="1" applyAlignment="1">
      <alignment horizontal="right" vertical="top" wrapText="1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8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8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8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8" xfId="3" applyFont="1" applyBorder="1"/>
    <xf numFmtId="9" fontId="18" fillId="0" borderId="28" xfId="3" applyFont="1" applyBorder="1" applyAlignment="1">
      <alignment horizontal="right"/>
    </xf>
    <xf numFmtId="0" fontId="18" fillId="0" borderId="28" xfId="4" applyFont="1" applyBorder="1" applyAlignment="1">
      <alignment horizontal="right"/>
    </xf>
  </cellXfs>
  <cellStyles count="9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Normal 4" xfId="8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urteenth%20Avenue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urteenth%20Avenue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Fourteenth Avenue</v>
          </cell>
        </row>
        <row r="2">
          <cell r="C2">
            <v>57964</v>
          </cell>
        </row>
        <row r="5">
          <cell r="C5">
            <v>106</v>
          </cell>
        </row>
        <row r="65">
          <cell r="H65">
            <v>11955075</v>
          </cell>
          <cell r="P65">
            <v>5745675.6498974133</v>
          </cell>
          <cell r="Q65">
            <v>0.48060557126554315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29">
          <cell r="G29">
            <v>0.88034385391583536</v>
          </cell>
        </row>
        <row r="39">
          <cell r="G39">
            <v>0.73451107843137253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70" customFormat="1" ht="20.25" customHeight="1" x14ac:dyDescent="0.3">
      <c r="A1" s="80" t="s">
        <v>30</v>
      </c>
      <c r="B1" s="80"/>
      <c r="C1" s="79" t="str">
        <f>'[1]Uniformat FCI'!C1:G1</f>
        <v>Fourteenth Avenue</v>
      </c>
      <c r="D1" s="79"/>
      <c r="E1" s="79"/>
      <c r="F1" s="81" t="s">
        <v>31</v>
      </c>
      <c r="G1" s="81"/>
      <c r="H1" s="81"/>
      <c r="I1" s="81"/>
      <c r="J1" s="81"/>
      <c r="K1" s="81"/>
      <c r="L1" s="81"/>
      <c r="M1" s="77"/>
      <c r="N1" s="77"/>
      <c r="O1" s="77"/>
      <c r="P1" s="76"/>
    </row>
    <row r="2" spans="1:16" s="70" customFormat="1" ht="15" customHeight="1" x14ac:dyDescent="0.25">
      <c r="A2" s="74" t="s">
        <v>28</v>
      </c>
      <c r="B2" s="74"/>
      <c r="C2" s="82">
        <f>'[1]Uniformat FCI'!C2</f>
        <v>57964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s="70" customFormat="1" ht="15" customHeight="1" x14ac:dyDescent="0.25">
      <c r="A3" s="74" t="s">
        <v>32</v>
      </c>
      <c r="B3" s="74"/>
      <c r="C3" s="83" t="s">
        <v>33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70" customFormat="1" ht="15" customHeight="1" x14ac:dyDescent="0.25">
      <c r="A4" s="74" t="s">
        <v>27</v>
      </c>
      <c r="B4" s="74"/>
      <c r="C4" s="84">
        <f>'[1]Uniformat FCI'!C5</f>
        <v>106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s="70" customFormat="1" ht="15" customHeight="1" x14ac:dyDescent="0.25">
      <c r="A5" s="85"/>
      <c r="B5" s="85"/>
      <c r="C5" s="73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70" customFormat="1" ht="15" customHeight="1" x14ac:dyDescent="0.25">
      <c r="A6" s="85" t="s">
        <v>34</v>
      </c>
      <c r="B6" s="85"/>
      <c r="C6" s="73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ht="7.5" customHeight="1" x14ac:dyDescent="0.25">
      <c r="A7" s="86"/>
      <c r="B7" s="86"/>
      <c r="C7" s="86"/>
    </row>
    <row r="8" spans="1:16" x14ac:dyDescent="0.25">
      <c r="A8" s="87" t="s">
        <v>35</v>
      </c>
      <c r="B8" s="86"/>
      <c r="C8" s="88">
        <f>'[1]Uniformat FCI'!Q65</f>
        <v>0.48060557126554315</v>
      </c>
    </row>
    <row r="9" spans="1:16" ht="3.75" customHeight="1" x14ac:dyDescent="0.25">
      <c r="A9" s="86"/>
      <c r="B9" s="86"/>
      <c r="C9" s="89"/>
    </row>
    <row r="10" spans="1:16" x14ac:dyDescent="0.25">
      <c r="A10" s="87" t="s">
        <v>36</v>
      </c>
      <c r="B10" s="86"/>
      <c r="C10" s="88" t="str">
        <f>IF(C8&lt;6%,"VERY GOOD",IF(AND(C8&lt;21%,C8&gt;=6%),"GOOD",IF(AND(C8&lt;36%,C8&gt;=21%),"FAIR",IF(AND(C8&lt;51%,C8&gt;=36%),"POOR",IF(C8&gt;50%,"VERY POOR",0)))))</f>
        <v>POOR</v>
      </c>
    </row>
    <row r="11" spans="1:16" ht="3.75" customHeight="1" x14ac:dyDescent="0.25">
      <c r="A11" s="86"/>
      <c r="B11" s="86"/>
      <c r="C11" s="89"/>
    </row>
    <row r="12" spans="1:16" x14ac:dyDescent="0.25">
      <c r="A12" s="87" t="s">
        <v>37</v>
      </c>
      <c r="B12" s="86"/>
      <c r="C12" s="90">
        <f>'[1]Uniformat FCI'!P65</f>
        <v>5745675.6498974133</v>
      </c>
    </row>
    <row r="13" spans="1:16" ht="3.75" customHeight="1" x14ac:dyDescent="0.25">
      <c r="A13" s="87"/>
      <c r="B13" s="86"/>
      <c r="C13" s="89"/>
    </row>
    <row r="14" spans="1:16" x14ac:dyDescent="0.25">
      <c r="A14" s="87" t="s">
        <v>38</v>
      </c>
      <c r="B14" s="86"/>
      <c r="C14" s="90">
        <f>'[1]Uniformat FCI'!H65</f>
        <v>11955075</v>
      </c>
    </row>
    <row r="15" spans="1:16" ht="3.75" customHeight="1" x14ac:dyDescent="0.25">
      <c r="A15" s="86"/>
      <c r="B15" s="86"/>
      <c r="C15" s="91"/>
    </row>
    <row r="16" spans="1:16" x14ac:dyDescent="0.25">
      <c r="A16" s="87"/>
      <c r="B16" s="86"/>
      <c r="C16" s="91"/>
    </row>
    <row r="17" spans="1:3" ht="15" customHeight="1" x14ac:dyDescent="0.25">
      <c r="A17" s="92" t="s">
        <v>39</v>
      </c>
      <c r="B17" s="86"/>
      <c r="C17" s="91"/>
    </row>
    <row r="18" spans="1:3" ht="7.5" customHeight="1" x14ac:dyDescent="0.25">
      <c r="A18" s="86"/>
      <c r="B18" s="86"/>
      <c r="C18" s="93"/>
    </row>
    <row r="19" spans="1:3" x14ac:dyDescent="0.25">
      <c r="A19" s="87" t="s">
        <v>5</v>
      </c>
      <c r="B19" s="86"/>
      <c r="C19" s="94">
        <v>229</v>
      </c>
    </row>
    <row r="20" spans="1:3" ht="3.75" customHeight="1" x14ac:dyDescent="0.25">
      <c r="A20" s="86"/>
      <c r="B20" s="86"/>
      <c r="C20" s="91"/>
    </row>
    <row r="21" spans="1:3" x14ac:dyDescent="0.25">
      <c r="A21" s="87" t="s">
        <v>40</v>
      </c>
      <c r="B21" s="86"/>
      <c r="C21" s="94">
        <v>242</v>
      </c>
    </row>
    <row r="22" spans="1:3" ht="3.75" customHeight="1" x14ac:dyDescent="0.25">
      <c r="A22" s="87"/>
      <c r="B22" s="86"/>
      <c r="C22" s="95"/>
    </row>
    <row r="23" spans="1:3" x14ac:dyDescent="0.25">
      <c r="A23" s="87" t="s">
        <v>2</v>
      </c>
      <c r="B23" s="86"/>
      <c r="C23" s="94">
        <v>280</v>
      </c>
    </row>
    <row r="24" spans="1:3" ht="3.75" customHeight="1" x14ac:dyDescent="0.25">
      <c r="A24" s="87"/>
      <c r="B24" s="86"/>
      <c r="C24" s="91"/>
    </row>
    <row r="25" spans="1:3" x14ac:dyDescent="0.25">
      <c r="A25" s="87" t="s">
        <v>3</v>
      </c>
      <c r="B25" s="86"/>
      <c r="C25" s="96">
        <f>C19/C23</f>
        <v>0.81785714285714284</v>
      </c>
    </row>
    <row r="26" spans="1:3" ht="3.75" customHeight="1" x14ac:dyDescent="0.25">
      <c r="A26" s="86"/>
      <c r="B26" s="86"/>
      <c r="C26" s="91"/>
    </row>
    <row r="27" spans="1:3" x14ac:dyDescent="0.25">
      <c r="A27" s="86"/>
      <c r="B27" s="86"/>
      <c r="C27" s="91"/>
    </row>
    <row r="28" spans="1:3" ht="15" customHeight="1" x14ac:dyDescent="0.25">
      <c r="A28" s="92" t="s">
        <v>41</v>
      </c>
      <c r="B28" s="86"/>
      <c r="C28" s="91"/>
    </row>
    <row r="29" spans="1:3" ht="7.5" customHeight="1" x14ac:dyDescent="0.25">
      <c r="A29" s="86"/>
      <c r="B29" s="86"/>
      <c r="C29" s="91"/>
    </row>
    <row r="30" spans="1:3" x14ac:dyDescent="0.25">
      <c r="A30" s="87" t="s">
        <v>42</v>
      </c>
      <c r="B30" s="86"/>
      <c r="C30" s="97">
        <f>'[2]Education Adequecy'!G29</f>
        <v>0.88034385391583536</v>
      </c>
    </row>
    <row r="31" spans="1:3" ht="3.75" customHeight="1" x14ac:dyDescent="0.25">
      <c r="A31" s="86"/>
      <c r="B31" s="86"/>
      <c r="C31" s="91"/>
    </row>
    <row r="32" spans="1:3" x14ac:dyDescent="0.25">
      <c r="A32" s="87" t="s">
        <v>43</v>
      </c>
      <c r="B32" s="86"/>
      <c r="C32" s="98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87"/>
      <c r="B33" s="86"/>
      <c r="C33" s="91"/>
    </row>
    <row r="34" spans="1:3" x14ac:dyDescent="0.25">
      <c r="A34" s="87" t="s">
        <v>44</v>
      </c>
      <c r="B34" s="86"/>
      <c r="C34" s="97">
        <f>'[2]Education Adequecy'!G39</f>
        <v>0.73451107843137253</v>
      </c>
    </row>
    <row r="35" spans="1:3" ht="3.75" customHeight="1" x14ac:dyDescent="0.25">
      <c r="A35" s="86"/>
      <c r="B35" s="86"/>
      <c r="C35" s="91"/>
    </row>
    <row r="36" spans="1:3" x14ac:dyDescent="0.25">
      <c r="A36" s="87" t="s">
        <v>45</v>
      </c>
      <c r="B36" s="86"/>
      <c r="C36" s="98" t="str">
        <f>IF(C34&lt;66%,"VERY POOR",IF(AND(C34&lt;76%,C34&gt;=66%),"POOR",IF(AND(C34&lt;86%,C34&gt;=76%),"FAIR",IF(AND(C34&lt;96%,C34&gt;=86%),"GOOD",IF(C34&gt;=96%,"VERY GOOD",0)))))</f>
        <v>POOR</v>
      </c>
    </row>
    <row r="37" spans="1:3" x14ac:dyDescent="0.25">
      <c r="A37" s="86"/>
      <c r="B37" s="86"/>
      <c r="C37" s="86"/>
    </row>
    <row r="38" spans="1:3" x14ac:dyDescent="0.25">
      <c r="A38" s="86"/>
      <c r="B38" s="86"/>
      <c r="C38" s="86"/>
    </row>
    <row r="39" spans="1:3" x14ac:dyDescent="0.25">
      <c r="A39" s="86"/>
      <c r="B39" s="86"/>
      <c r="C39" s="86"/>
    </row>
    <row r="40" spans="1:3" x14ac:dyDescent="0.25">
      <c r="A40" s="86"/>
      <c r="B40" s="86"/>
      <c r="C40" s="86"/>
    </row>
    <row r="41" spans="1:3" x14ac:dyDescent="0.25">
      <c r="A41" s="86"/>
      <c r="B41" s="86"/>
      <c r="C41" s="86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3" workbookViewId="0">
      <selection activeCell="K32" sqref="K32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8" width="14.8554687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7109375" style="1" customWidth="1"/>
    <col min="13" max="13" width="31.570312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70" customFormat="1" ht="18" x14ac:dyDescent="0.25">
      <c r="A1" s="80" t="s">
        <v>30</v>
      </c>
      <c r="B1" s="80"/>
      <c r="C1" s="79" t="str">
        <f>'[1]Uniformat FCI'!C1:G1</f>
        <v>Fourteenth Avenue</v>
      </c>
      <c r="D1" s="79"/>
      <c r="E1" s="79"/>
      <c r="F1" s="79"/>
      <c r="G1" s="79"/>
      <c r="H1" s="79"/>
      <c r="I1" s="79"/>
      <c r="J1" s="78" t="s">
        <v>29</v>
      </c>
      <c r="K1" s="78"/>
      <c r="L1" s="78"/>
      <c r="M1" s="78"/>
      <c r="N1" s="78"/>
      <c r="O1" s="78"/>
      <c r="P1" s="77"/>
      <c r="Q1" s="77"/>
      <c r="R1" s="77"/>
      <c r="S1" s="76"/>
    </row>
    <row r="2" spans="1:19" s="70" customFormat="1" ht="12.75" customHeight="1" x14ac:dyDescent="0.25">
      <c r="A2" s="74" t="s">
        <v>28</v>
      </c>
      <c r="B2" s="74"/>
      <c r="C2" s="75">
        <f>'[1]Uniformat FCI'!C2</f>
        <v>57964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71"/>
      <c r="Q2" s="71"/>
      <c r="R2" s="71"/>
      <c r="S2" s="71"/>
    </row>
    <row r="3" spans="1:19" s="70" customFormat="1" ht="12.75" customHeight="1" x14ac:dyDescent="0.25">
      <c r="A3" s="74" t="s">
        <v>27</v>
      </c>
      <c r="B3" s="74"/>
      <c r="C3" s="73">
        <f>'[1]Uniformat FCI'!C5</f>
        <v>106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71"/>
      <c r="Q3" s="71"/>
      <c r="R3" s="71"/>
      <c r="S3" s="71"/>
    </row>
    <row r="5" spans="1:19" ht="5.25" customHeight="1" x14ac:dyDescent="0.25"/>
    <row r="6" spans="1:19" ht="12.2" customHeight="1" x14ac:dyDescent="0.25">
      <c r="A6" s="61" t="s">
        <v>23</v>
      </c>
      <c r="B6" s="62"/>
      <c r="C6" s="61" t="s">
        <v>26</v>
      </c>
      <c r="D6" s="69" t="s">
        <v>25</v>
      </c>
      <c r="E6" s="69"/>
      <c r="F6" s="69"/>
      <c r="G6" s="68"/>
      <c r="H6" s="67" t="s">
        <v>24</v>
      </c>
      <c r="I6" s="66"/>
      <c r="J6" s="66"/>
      <c r="K6" s="65"/>
      <c r="L6" s="62"/>
      <c r="M6" s="61" t="s">
        <v>13</v>
      </c>
    </row>
    <row r="7" spans="1:19" ht="18.600000000000001" customHeight="1" x14ac:dyDescent="0.25">
      <c r="A7" s="61" t="s">
        <v>23</v>
      </c>
      <c r="B7" s="62"/>
      <c r="C7" s="61" t="s">
        <v>22</v>
      </c>
      <c r="D7" s="63" t="s">
        <v>21</v>
      </c>
      <c r="E7" s="63" t="s">
        <v>20</v>
      </c>
      <c r="F7" s="63" t="s">
        <v>19</v>
      </c>
      <c r="G7" s="64" t="s">
        <v>18</v>
      </c>
      <c r="H7" s="63" t="s">
        <v>17</v>
      </c>
      <c r="I7" s="63" t="s">
        <v>16</v>
      </c>
      <c r="J7" s="63" t="s">
        <v>15</v>
      </c>
      <c r="K7" s="63" t="s">
        <v>14</v>
      </c>
      <c r="L7" s="62"/>
      <c r="M7" s="61" t="s">
        <v>13</v>
      </c>
    </row>
    <row r="8" spans="1:19" ht="3.2" customHeight="1" x14ac:dyDescent="0.25">
      <c r="A8" s="60"/>
      <c r="B8" s="15"/>
      <c r="C8" s="59"/>
      <c r="D8" s="57"/>
      <c r="E8" s="57"/>
      <c r="F8" s="57"/>
      <c r="G8" s="57"/>
      <c r="H8" s="57"/>
      <c r="I8" s="57"/>
      <c r="J8" s="57"/>
      <c r="K8" s="57"/>
      <c r="L8" s="58"/>
      <c r="M8" s="57"/>
      <c r="N8" s="15"/>
      <c r="O8" s="15"/>
    </row>
    <row r="9" spans="1:19" ht="10.15" customHeight="1" x14ac:dyDescent="0.25">
      <c r="A9" s="56" t="s">
        <v>12</v>
      </c>
      <c r="B9" s="36"/>
      <c r="C9" s="55"/>
      <c r="D9" s="35"/>
      <c r="E9" s="52"/>
      <c r="F9" s="52"/>
      <c r="G9" s="52"/>
      <c r="H9" s="54"/>
      <c r="I9" s="52"/>
      <c r="J9" s="52"/>
      <c r="K9" s="52"/>
      <c r="L9" s="53"/>
      <c r="M9" s="52"/>
      <c r="N9" s="51"/>
      <c r="O9" s="15"/>
    </row>
    <row r="10" spans="1:19" ht="10.15" customHeight="1" x14ac:dyDescent="0.25">
      <c r="A10" s="44" t="s">
        <v>11</v>
      </c>
      <c r="B10" s="36"/>
      <c r="C10" s="49">
        <v>101</v>
      </c>
      <c r="D10" s="48">
        <v>816</v>
      </c>
      <c r="E10" s="47">
        <v>950</v>
      </c>
      <c r="F10" s="46">
        <f>D10-E10</f>
        <v>-134</v>
      </c>
      <c r="G10" s="45">
        <f>IF(F10&gt;0,1,D10/E10)</f>
        <v>0.85894736842105268</v>
      </c>
      <c r="H10" s="37">
        <f>E10/I10</f>
        <v>45.238095238095241</v>
      </c>
      <c r="I10" s="37">
        <v>21</v>
      </c>
      <c r="J10" s="37">
        <f>D10/I10</f>
        <v>38.857142857142854</v>
      </c>
      <c r="K10" s="37">
        <f>IF(D10/H10&gt;I10,I10,D10/H10)</f>
        <v>18.037894736842105</v>
      </c>
      <c r="L10" s="36"/>
      <c r="M10" s="50"/>
    </row>
    <row r="11" spans="1:19" ht="10.15" customHeight="1" x14ac:dyDescent="0.25">
      <c r="A11" s="44" t="s">
        <v>11</v>
      </c>
      <c r="B11" s="43"/>
      <c r="C11" s="49">
        <v>108</v>
      </c>
      <c r="D11" s="48">
        <v>751</v>
      </c>
      <c r="E11" s="47">
        <v>950</v>
      </c>
      <c r="F11" s="46">
        <f>D11-E11</f>
        <v>-199</v>
      </c>
      <c r="G11" s="45">
        <f>IF(F11&gt;0,1,D11/E11)</f>
        <v>0.79052631578947363</v>
      </c>
      <c r="H11" s="37">
        <f>E11/I11</f>
        <v>45.238095238095241</v>
      </c>
      <c r="I11" s="37">
        <v>21</v>
      </c>
      <c r="J11" s="37">
        <f>D11/I11</f>
        <v>35.761904761904759</v>
      </c>
      <c r="K11" s="37">
        <f>IF(D11/H11&gt;I11,I11,D11/H11)</f>
        <v>16.601052631578945</v>
      </c>
      <c r="L11" s="36"/>
      <c r="M11" s="50"/>
    </row>
    <row r="12" spans="1:19" ht="10.15" customHeight="1" x14ac:dyDescent="0.25">
      <c r="A12" s="44" t="s">
        <v>10</v>
      </c>
      <c r="B12" s="43"/>
      <c r="C12" s="49">
        <v>205</v>
      </c>
      <c r="D12" s="48">
        <v>699</v>
      </c>
      <c r="E12" s="47">
        <v>900</v>
      </c>
      <c r="F12" s="46">
        <f>D12-E12</f>
        <v>-201</v>
      </c>
      <c r="G12" s="45">
        <f>IF(F12&gt;0,1,D12/E12)</f>
        <v>0.77666666666666662</v>
      </c>
      <c r="H12" s="37">
        <f>E12/I12</f>
        <v>42.857142857142854</v>
      </c>
      <c r="I12" s="37">
        <v>21</v>
      </c>
      <c r="J12" s="37">
        <f>D12/I12</f>
        <v>33.285714285714285</v>
      </c>
      <c r="K12" s="37">
        <f>IF(D12/H12&gt;I12,I12,D12/H12)</f>
        <v>16.310000000000002</v>
      </c>
      <c r="L12" s="36"/>
      <c r="M12" s="50"/>
    </row>
    <row r="13" spans="1:19" ht="10.15" customHeight="1" x14ac:dyDescent="0.25">
      <c r="A13" s="44" t="s">
        <v>10</v>
      </c>
      <c r="B13" s="43"/>
      <c r="C13" s="49">
        <v>301</v>
      </c>
      <c r="D13" s="48">
        <v>756</v>
      </c>
      <c r="E13" s="47">
        <v>900</v>
      </c>
      <c r="F13" s="46">
        <f>D13-E13</f>
        <v>-144</v>
      </c>
      <c r="G13" s="45">
        <f>IF(F13&gt;0,1,D13/E13)</f>
        <v>0.84</v>
      </c>
      <c r="H13" s="37">
        <f>E13/I13</f>
        <v>42.857142857142854</v>
      </c>
      <c r="I13" s="37">
        <v>21</v>
      </c>
      <c r="J13" s="37">
        <f>D13/I13</f>
        <v>36</v>
      </c>
      <c r="K13" s="37">
        <f>IF(D13/H13&gt;I13,I13,D13/H13)</f>
        <v>17.64</v>
      </c>
      <c r="L13" s="36"/>
      <c r="M13" s="50"/>
    </row>
    <row r="14" spans="1:19" ht="10.15" customHeight="1" x14ac:dyDescent="0.25">
      <c r="A14" s="44" t="s">
        <v>10</v>
      </c>
      <c r="B14" s="43"/>
      <c r="C14" s="49">
        <v>307</v>
      </c>
      <c r="D14" s="48">
        <v>726</v>
      </c>
      <c r="E14" s="47">
        <v>900</v>
      </c>
      <c r="F14" s="46">
        <f>D14-E14</f>
        <v>-174</v>
      </c>
      <c r="G14" s="45">
        <f>IF(F14&gt;0,1,D14/E14)</f>
        <v>0.80666666666666664</v>
      </c>
      <c r="H14" s="37">
        <f>E14/I14</f>
        <v>42.857142857142854</v>
      </c>
      <c r="I14" s="37">
        <v>21</v>
      </c>
      <c r="J14" s="37">
        <f>D14/I14</f>
        <v>34.571428571428569</v>
      </c>
      <c r="K14" s="37">
        <f>IF(D14/H14&gt;I14,I14,D14/H14)</f>
        <v>16.940000000000001</v>
      </c>
      <c r="L14" s="36"/>
      <c r="M14" s="35"/>
    </row>
    <row r="15" spans="1:19" ht="10.15" customHeight="1" x14ac:dyDescent="0.25">
      <c r="A15" s="44" t="s">
        <v>9</v>
      </c>
      <c r="B15" s="43"/>
      <c r="C15" s="49">
        <v>106</v>
      </c>
      <c r="D15" s="48">
        <v>698</v>
      </c>
      <c r="E15" s="47">
        <v>850</v>
      </c>
      <c r="F15" s="46">
        <f>D15-E15</f>
        <v>-152</v>
      </c>
      <c r="G15" s="45">
        <f>IF(F15&gt;0,1,D15/E15)</f>
        <v>0.82117647058823529</v>
      </c>
      <c r="H15" s="37">
        <f>E15/I15</f>
        <v>40.476190476190474</v>
      </c>
      <c r="I15" s="37">
        <v>21</v>
      </c>
      <c r="J15" s="37">
        <f>D15/I15</f>
        <v>33.238095238095241</v>
      </c>
      <c r="K15" s="37">
        <f>IF(D15/H15&gt;I15,I15,D15/H15)</f>
        <v>17.244705882352942</v>
      </c>
      <c r="L15" s="36"/>
      <c r="M15" s="35"/>
    </row>
    <row r="16" spans="1:19" ht="10.15" customHeight="1" x14ac:dyDescent="0.25">
      <c r="A16" s="44" t="s">
        <v>9</v>
      </c>
      <c r="B16" s="43"/>
      <c r="C16" s="49">
        <v>201</v>
      </c>
      <c r="D16" s="48">
        <v>756</v>
      </c>
      <c r="E16" s="47">
        <v>850</v>
      </c>
      <c r="F16" s="46">
        <f>D16-E16</f>
        <v>-94</v>
      </c>
      <c r="G16" s="45">
        <f>IF(F16&gt;0,1,D16/E16)</f>
        <v>0.88941176470588235</v>
      </c>
      <c r="H16" s="37">
        <f>E16/I16</f>
        <v>40.476190476190474</v>
      </c>
      <c r="I16" s="37">
        <v>21</v>
      </c>
      <c r="J16" s="37">
        <f>D16/I16</f>
        <v>36</v>
      </c>
      <c r="K16" s="37">
        <f>IF(D16/H16&gt;I16,I16,D16/H16)</f>
        <v>18.677647058823531</v>
      </c>
      <c r="L16" s="36"/>
      <c r="M16" s="35"/>
    </row>
    <row r="17" spans="1:15" ht="10.15" customHeight="1" x14ac:dyDescent="0.25">
      <c r="A17" s="44" t="s">
        <v>9</v>
      </c>
      <c r="B17" s="43"/>
      <c r="C17" s="49">
        <v>202</v>
      </c>
      <c r="D17" s="48">
        <v>733</v>
      </c>
      <c r="E17" s="47">
        <v>850</v>
      </c>
      <c r="F17" s="46">
        <f>D17-E17</f>
        <v>-117</v>
      </c>
      <c r="G17" s="45">
        <f>IF(F17&gt;0,1,D17/E17)</f>
        <v>0.86235294117647054</v>
      </c>
      <c r="H17" s="37">
        <f>E17/I17</f>
        <v>40.476190476190474</v>
      </c>
      <c r="I17" s="37">
        <v>21</v>
      </c>
      <c r="J17" s="37">
        <f>D17/I17</f>
        <v>34.904761904761905</v>
      </c>
      <c r="K17" s="37">
        <f>IF(D17/H17&gt;I17,I17,D17/H17)</f>
        <v>18.109411764705882</v>
      </c>
      <c r="L17" s="36"/>
      <c r="M17" s="35"/>
    </row>
    <row r="18" spans="1:15" ht="10.15" customHeight="1" x14ac:dyDescent="0.25">
      <c r="A18" s="44" t="s">
        <v>9</v>
      </c>
      <c r="B18" s="43"/>
      <c r="C18" s="49">
        <v>203</v>
      </c>
      <c r="D18" s="48">
        <v>680</v>
      </c>
      <c r="E18" s="47">
        <v>850</v>
      </c>
      <c r="F18" s="46">
        <f>D18-E18</f>
        <v>-170</v>
      </c>
      <c r="G18" s="45">
        <f>IF(F18&gt;0,1,D18/E18)</f>
        <v>0.8</v>
      </c>
      <c r="H18" s="37">
        <f>E18/I18</f>
        <v>40.476190476190474</v>
      </c>
      <c r="I18" s="37">
        <v>21</v>
      </c>
      <c r="J18" s="37">
        <f>D18/I18</f>
        <v>32.38095238095238</v>
      </c>
      <c r="K18" s="37">
        <f>IF(D18/H18&gt;I18,I18,D18/H18)</f>
        <v>16.8</v>
      </c>
      <c r="L18" s="36"/>
      <c r="M18" s="35"/>
    </row>
    <row r="19" spans="1:15" ht="10.15" customHeight="1" x14ac:dyDescent="0.25">
      <c r="A19" s="44" t="s">
        <v>9</v>
      </c>
      <c r="B19" s="43"/>
      <c r="C19" s="49">
        <v>204</v>
      </c>
      <c r="D19" s="48">
        <v>694</v>
      </c>
      <c r="E19" s="47">
        <v>850</v>
      </c>
      <c r="F19" s="46">
        <f>D19-E19</f>
        <v>-156</v>
      </c>
      <c r="G19" s="45">
        <f>IF(F19&gt;0,1,D19/E19)</f>
        <v>0.81647058823529417</v>
      </c>
      <c r="H19" s="37">
        <f>E19/I19</f>
        <v>40.476190476190474</v>
      </c>
      <c r="I19" s="37">
        <v>21</v>
      </c>
      <c r="J19" s="37">
        <f>D19/I19</f>
        <v>33.047619047619051</v>
      </c>
      <c r="K19" s="37">
        <f>IF(D19/H19&gt;I19,I19,D19/H19)</f>
        <v>17.145882352941179</v>
      </c>
      <c r="L19" s="36"/>
      <c r="M19" s="35"/>
    </row>
    <row r="20" spans="1:15" ht="10.15" customHeight="1" x14ac:dyDescent="0.25">
      <c r="A20" s="44" t="s">
        <v>9</v>
      </c>
      <c r="B20" s="43"/>
      <c r="C20" s="49">
        <v>207</v>
      </c>
      <c r="D20" s="48">
        <v>728</v>
      </c>
      <c r="E20" s="47">
        <v>850</v>
      </c>
      <c r="F20" s="46">
        <f>D20-E20</f>
        <v>-122</v>
      </c>
      <c r="G20" s="45">
        <f>IF(F20&gt;0,1,D20/E20)</f>
        <v>0.85647058823529409</v>
      </c>
      <c r="H20" s="37">
        <f>E20/I20</f>
        <v>40.476190476190474</v>
      </c>
      <c r="I20" s="37">
        <v>21</v>
      </c>
      <c r="J20" s="37">
        <f>D20/I20</f>
        <v>34.666666666666664</v>
      </c>
      <c r="K20" s="37">
        <f>IF(D20/H20&gt;I20,I20,D20/H20)</f>
        <v>17.985882352941179</v>
      </c>
      <c r="L20" s="36"/>
      <c r="M20" s="35"/>
    </row>
    <row r="21" spans="1:15" ht="10.15" customHeight="1" x14ac:dyDescent="0.25">
      <c r="A21" s="44" t="s">
        <v>9</v>
      </c>
      <c r="B21" s="43"/>
      <c r="C21" s="49">
        <v>209</v>
      </c>
      <c r="D21" s="48">
        <v>850</v>
      </c>
      <c r="E21" s="47">
        <v>850</v>
      </c>
      <c r="F21" s="46">
        <f>D21-E21</f>
        <v>0</v>
      </c>
      <c r="G21" s="45">
        <f>IF(F21&gt;0,1,D21/E21)</f>
        <v>1</v>
      </c>
      <c r="H21" s="37">
        <f>E21/I21</f>
        <v>40.476190476190474</v>
      </c>
      <c r="I21" s="37">
        <v>21</v>
      </c>
      <c r="J21" s="37">
        <f>D21/I21</f>
        <v>40.476190476190474</v>
      </c>
      <c r="K21" s="37">
        <f>IF(D21/H21&gt;I21,I21,D21/H21)</f>
        <v>21</v>
      </c>
      <c r="L21" s="36"/>
      <c r="M21" s="35"/>
    </row>
    <row r="22" spans="1:15" ht="10.15" customHeight="1" x14ac:dyDescent="0.25">
      <c r="A22" s="44" t="s">
        <v>8</v>
      </c>
      <c r="B22" s="43"/>
      <c r="C22" s="49">
        <v>206</v>
      </c>
      <c r="D22" s="48">
        <v>698</v>
      </c>
      <c r="E22" s="47">
        <v>800</v>
      </c>
      <c r="F22" s="46">
        <f>D22-E22</f>
        <v>-102</v>
      </c>
      <c r="G22" s="45">
        <f>IF(F22&gt;0,1,D22/E22)</f>
        <v>0.87250000000000005</v>
      </c>
      <c r="H22" s="37">
        <f>E22/I22</f>
        <v>34.782608695652172</v>
      </c>
      <c r="I22" s="37">
        <v>23</v>
      </c>
      <c r="J22" s="37">
        <f>D22/I22</f>
        <v>30.347826086956523</v>
      </c>
      <c r="K22" s="37">
        <f>IF(D22/H22&gt;I22,I22,D22/H22)</f>
        <v>20.067500000000003</v>
      </c>
      <c r="L22" s="36"/>
      <c r="M22" s="35"/>
    </row>
    <row r="23" spans="1:15" ht="10.15" customHeight="1" x14ac:dyDescent="0.25">
      <c r="A23" s="44" t="s">
        <v>8</v>
      </c>
      <c r="B23" s="43"/>
      <c r="C23" s="49">
        <v>208</v>
      </c>
      <c r="D23" s="48">
        <v>751</v>
      </c>
      <c r="E23" s="47">
        <v>800</v>
      </c>
      <c r="F23" s="46">
        <f>D23-E23</f>
        <v>-49</v>
      </c>
      <c r="G23" s="45">
        <f>IF(F23&gt;0,1,D23/E23)</f>
        <v>0.93874999999999997</v>
      </c>
      <c r="H23" s="37">
        <f>E23/I23</f>
        <v>34.782608695652172</v>
      </c>
      <c r="I23" s="37">
        <v>23</v>
      </c>
      <c r="J23" s="37">
        <f>D23/I23</f>
        <v>32.652173913043477</v>
      </c>
      <c r="K23" s="37">
        <f>IF(D23/H23&gt;I23,I23,D23/H23)</f>
        <v>21.591250000000002</v>
      </c>
      <c r="L23" s="36"/>
      <c r="M23" s="35"/>
    </row>
    <row r="24" spans="1:15" ht="10.15" customHeight="1" x14ac:dyDescent="0.25">
      <c r="A24" s="44" t="s">
        <v>8</v>
      </c>
      <c r="B24" s="43"/>
      <c r="C24" s="49">
        <v>302</v>
      </c>
      <c r="D24" s="48">
        <v>733</v>
      </c>
      <c r="E24" s="47">
        <v>800</v>
      </c>
      <c r="F24" s="46">
        <f>D24-E24</f>
        <v>-67</v>
      </c>
      <c r="G24" s="45">
        <f>IF(F24&gt;0,1,D24/E24)</f>
        <v>0.91625000000000001</v>
      </c>
      <c r="H24" s="37">
        <f>E24/I24</f>
        <v>34.782608695652172</v>
      </c>
      <c r="I24" s="37">
        <v>23</v>
      </c>
      <c r="J24" s="37">
        <f>D24/I24</f>
        <v>31.869565217391305</v>
      </c>
      <c r="K24" s="37">
        <f>IF(D24/H24&gt;I24,I24,D24/H24)</f>
        <v>21.07375</v>
      </c>
      <c r="L24" s="36"/>
      <c r="M24" s="35"/>
    </row>
    <row r="25" spans="1:15" ht="10.15" customHeight="1" x14ac:dyDescent="0.25">
      <c r="A25" s="44" t="s">
        <v>7</v>
      </c>
      <c r="B25" s="43"/>
      <c r="C25" s="49">
        <v>103</v>
      </c>
      <c r="D25" s="48">
        <v>680</v>
      </c>
      <c r="E25" s="47">
        <v>600</v>
      </c>
      <c r="F25" s="46">
        <f>D25-E25</f>
        <v>80</v>
      </c>
      <c r="G25" s="45">
        <f>IF(F25&gt;0,1,D25/E25)</f>
        <v>1</v>
      </c>
      <c r="H25" s="37">
        <f>E25/I25</f>
        <v>50</v>
      </c>
      <c r="I25" s="37">
        <v>12</v>
      </c>
      <c r="J25" s="37">
        <f>D25/I25</f>
        <v>56.666666666666664</v>
      </c>
      <c r="K25" s="37">
        <f>IF(D25/H25&gt;I25,I25,D25/H25)</f>
        <v>12</v>
      </c>
      <c r="L25" s="36"/>
      <c r="M25" s="35"/>
    </row>
    <row r="26" spans="1:15" ht="10.15" customHeight="1" x14ac:dyDescent="0.25">
      <c r="A26" s="44" t="s">
        <v>7</v>
      </c>
      <c r="B26" s="43"/>
      <c r="C26" s="49">
        <v>105</v>
      </c>
      <c r="D26" s="48">
        <v>698</v>
      </c>
      <c r="E26" s="47">
        <v>600</v>
      </c>
      <c r="F26" s="46">
        <f>D26-E26</f>
        <v>98</v>
      </c>
      <c r="G26" s="45">
        <f>IF(F26&gt;0,1,D26/E26)</f>
        <v>1</v>
      </c>
      <c r="H26" s="37">
        <f>E26/I26</f>
        <v>50</v>
      </c>
      <c r="I26" s="37">
        <v>12</v>
      </c>
      <c r="J26" s="37">
        <f>D26/I26</f>
        <v>58.166666666666664</v>
      </c>
      <c r="K26" s="37">
        <f>IF(D26/H26&gt;I26,I26,D26/H26)</f>
        <v>12</v>
      </c>
      <c r="L26" s="36"/>
      <c r="M26" s="35"/>
    </row>
    <row r="27" spans="1:15" ht="10.15" customHeight="1" thickBot="1" x14ac:dyDescent="0.3">
      <c r="A27" s="44" t="s">
        <v>7</v>
      </c>
      <c r="B27" s="43"/>
      <c r="C27" s="42">
        <v>107</v>
      </c>
      <c r="D27" s="41">
        <v>728</v>
      </c>
      <c r="E27" s="40">
        <v>600</v>
      </c>
      <c r="F27" s="39">
        <f>D27-E27</f>
        <v>128</v>
      </c>
      <c r="G27" s="38">
        <f>IF(F27&gt;0,1,D27/E27)</f>
        <v>1</v>
      </c>
      <c r="H27" s="37">
        <f>E27/I27</f>
        <v>50</v>
      </c>
      <c r="I27" s="37">
        <v>12</v>
      </c>
      <c r="J27" s="37">
        <f>D27/I27</f>
        <v>60.666666666666664</v>
      </c>
      <c r="K27" s="37">
        <f>IF(D27/H27&gt;I27,I27,D27/H27)</f>
        <v>12</v>
      </c>
      <c r="L27" s="36"/>
      <c r="M27" s="35"/>
    </row>
    <row r="28" spans="1:15" ht="12.75" customHeight="1" thickBot="1" x14ac:dyDescent="0.3">
      <c r="A28" s="34"/>
      <c r="B28" s="7"/>
      <c r="C28" s="33"/>
      <c r="D28" s="32" t="s">
        <v>6</v>
      </c>
      <c r="E28" s="31"/>
      <c r="F28" s="30"/>
      <c r="G28" s="12">
        <f>AVERAGE(G10:G27)</f>
        <v>0.88034385391583536</v>
      </c>
      <c r="H28" s="29"/>
      <c r="I28" s="28"/>
      <c r="J28" s="27"/>
      <c r="K28" s="26"/>
      <c r="L28" s="25"/>
      <c r="M28" s="24"/>
      <c r="N28" s="15"/>
      <c r="O28" s="23"/>
    </row>
    <row r="29" spans="1:15" ht="12.75" customHeight="1" thickBot="1" x14ac:dyDescent="0.3">
      <c r="A29" s="22"/>
      <c r="B29" s="21"/>
      <c r="C29" s="20"/>
      <c r="D29" s="14" t="s">
        <v>5</v>
      </c>
      <c r="E29" s="13"/>
      <c r="F29" s="13"/>
      <c r="G29" s="19">
        <v>229</v>
      </c>
      <c r="H29" s="11" t="s">
        <v>4</v>
      </c>
      <c r="I29" s="10"/>
      <c r="J29" s="9"/>
      <c r="K29" s="8">
        <f>SUM(K10:K27)</f>
        <v>311.22497678018578</v>
      </c>
      <c r="L29" s="18"/>
      <c r="M29" s="15"/>
      <c r="N29" s="7"/>
      <c r="O29" s="17"/>
    </row>
    <row r="30" spans="1:15" ht="12.75" customHeight="1" thickBot="1" x14ac:dyDescent="0.3">
      <c r="A30" s="16"/>
      <c r="B30" s="7"/>
      <c r="C30" s="15"/>
      <c r="D30" s="14" t="s">
        <v>3</v>
      </c>
      <c r="E30" s="13"/>
      <c r="F30" s="13"/>
      <c r="G30" s="12">
        <f>G29/K30</f>
        <v>0.81755791928022314</v>
      </c>
      <c r="H30" s="11" t="s">
        <v>2</v>
      </c>
      <c r="I30" s="10"/>
      <c r="J30" s="9"/>
      <c r="K30" s="8">
        <f>K29*0.9</f>
        <v>280.10247910216719</v>
      </c>
      <c r="N30" s="7"/>
      <c r="O30" s="6"/>
    </row>
    <row r="31" spans="1:15" ht="15.75" thickBot="1" x14ac:dyDescent="0.3">
      <c r="H31" s="5" t="s">
        <v>1</v>
      </c>
      <c r="I31" s="4"/>
      <c r="J31" s="4"/>
      <c r="K31" s="3">
        <f>COUNTIF(K10:K27, "&gt;0")*21</f>
        <v>378</v>
      </c>
    </row>
    <row r="32" spans="1:15" ht="15.75" thickBot="1" x14ac:dyDescent="0.3">
      <c r="H32" s="5" t="s">
        <v>0</v>
      </c>
      <c r="I32" s="4"/>
      <c r="J32" s="4"/>
      <c r="K32" s="3">
        <f>K31*0.9</f>
        <v>340.2</v>
      </c>
    </row>
  </sheetData>
  <mergeCells count="23">
    <mergeCell ref="C6:C7"/>
    <mergeCell ref="D6:G6"/>
    <mergeCell ref="A1:B1"/>
    <mergeCell ref="C1:I1"/>
    <mergeCell ref="C8:M8"/>
    <mergeCell ref="B11:B28"/>
    <mergeCell ref="H31:J31"/>
    <mergeCell ref="H32:J32"/>
    <mergeCell ref="J1:O1"/>
    <mergeCell ref="A2:B2"/>
    <mergeCell ref="A3:B3"/>
    <mergeCell ref="H6:K6"/>
    <mergeCell ref="L6:L7"/>
    <mergeCell ref="M6:M7"/>
    <mergeCell ref="A6:A7"/>
    <mergeCell ref="B6:B7"/>
    <mergeCell ref="D28:F28"/>
    <mergeCell ref="H30:J30"/>
    <mergeCell ref="A29:B30"/>
    <mergeCell ref="N29:N30"/>
    <mergeCell ref="D29:F29"/>
    <mergeCell ref="D30:F30"/>
    <mergeCell ref="H29:J29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2013-02-06T20:55:10Z</dcterms:created>
  <dcterms:modified xsi:type="dcterms:W3CDTF">2013-02-06T20:55:58Z</dcterms:modified>
</cp:coreProperties>
</file>