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'Capacity-FQI_9-12'!$A$1:$O$70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K10" i="1" s="1"/>
  <c r="J10" i="1"/>
  <c r="F11" i="1"/>
  <c r="G11" i="1"/>
  <c r="H11" i="1"/>
  <c r="J11" i="1"/>
  <c r="K11" i="1"/>
  <c r="F12" i="1"/>
  <c r="G12" i="1" s="1"/>
  <c r="H12" i="1"/>
  <c r="J12" i="1"/>
  <c r="K12" i="1"/>
  <c r="F13" i="1"/>
  <c r="G13" i="1"/>
  <c r="H13" i="1"/>
  <c r="K13" i="1" s="1"/>
  <c r="J13" i="1"/>
  <c r="F14" i="1"/>
  <c r="G14" i="1" s="1"/>
  <c r="H14" i="1"/>
  <c r="J14" i="1"/>
  <c r="K14" i="1"/>
  <c r="F15" i="1"/>
  <c r="G15" i="1"/>
  <c r="H15" i="1"/>
  <c r="J15" i="1"/>
  <c r="F16" i="1"/>
  <c r="G16" i="1"/>
  <c r="H16" i="1"/>
  <c r="J16" i="1"/>
  <c r="K16" i="1"/>
  <c r="F17" i="1"/>
  <c r="G17" i="1" s="1"/>
  <c r="H17" i="1"/>
  <c r="J17" i="1"/>
  <c r="K17" i="1"/>
  <c r="F18" i="1"/>
  <c r="G18" i="1"/>
  <c r="H18" i="1"/>
  <c r="J18" i="1"/>
  <c r="F19" i="1"/>
  <c r="G19" i="1"/>
  <c r="H19" i="1"/>
  <c r="J19" i="1"/>
  <c r="F20" i="1"/>
  <c r="G20" i="1"/>
  <c r="H20" i="1"/>
  <c r="K20" i="1" s="1"/>
  <c r="J20" i="1"/>
  <c r="F21" i="1"/>
  <c r="G21" i="1" s="1"/>
  <c r="H21" i="1"/>
  <c r="J21" i="1"/>
  <c r="F22" i="1"/>
  <c r="G22" i="1"/>
  <c r="H22" i="1"/>
  <c r="K22" i="1" s="1"/>
  <c r="J22" i="1"/>
  <c r="F23" i="1"/>
  <c r="G23" i="1"/>
  <c r="H23" i="1"/>
  <c r="J23" i="1"/>
  <c r="K23" i="1"/>
  <c r="F24" i="1"/>
  <c r="G24" i="1" s="1"/>
  <c r="H24" i="1"/>
  <c r="J24" i="1"/>
  <c r="K24" i="1"/>
  <c r="F25" i="1"/>
  <c r="G25" i="1"/>
  <c r="H25" i="1"/>
  <c r="K25" i="1" s="1"/>
  <c r="J25" i="1"/>
  <c r="F26" i="1"/>
  <c r="G26" i="1" s="1"/>
  <c r="H26" i="1"/>
  <c r="J26" i="1"/>
  <c r="K26" i="1"/>
  <c r="F27" i="1"/>
  <c r="G27" i="1"/>
  <c r="H27" i="1"/>
  <c r="J27" i="1"/>
  <c r="F28" i="1"/>
  <c r="G28" i="1"/>
  <c r="H28" i="1"/>
  <c r="J28" i="1"/>
  <c r="F29" i="1"/>
  <c r="G29" i="1"/>
  <c r="H29" i="1"/>
  <c r="J29" i="1"/>
  <c r="K29" i="1"/>
  <c r="F30" i="1"/>
  <c r="G30" i="1" s="1"/>
  <c r="H30" i="1"/>
  <c r="J30" i="1"/>
  <c r="F31" i="1"/>
  <c r="G31" i="1" s="1"/>
  <c r="H31" i="1"/>
  <c r="J31" i="1"/>
  <c r="K31" i="1"/>
  <c r="F32" i="1"/>
  <c r="G32" i="1"/>
  <c r="H32" i="1"/>
  <c r="J32" i="1"/>
  <c r="F33" i="1"/>
  <c r="G33" i="1"/>
  <c r="H33" i="1"/>
  <c r="J33" i="1"/>
  <c r="K33" i="1"/>
  <c r="F34" i="1"/>
  <c r="G34" i="1"/>
  <c r="H34" i="1"/>
  <c r="J34" i="1"/>
  <c r="F35" i="1"/>
  <c r="G35" i="1" s="1"/>
  <c r="H35" i="1"/>
  <c r="J35" i="1"/>
  <c r="K35" i="1"/>
  <c r="F36" i="1"/>
  <c r="G36" i="1"/>
  <c r="H36" i="1"/>
  <c r="J36" i="1"/>
  <c r="K36" i="1"/>
  <c r="F37" i="1"/>
  <c r="G37" i="1" s="1"/>
  <c r="H37" i="1"/>
  <c r="J37" i="1"/>
  <c r="K37" i="1"/>
  <c r="F38" i="1"/>
  <c r="G38" i="1"/>
  <c r="H38" i="1"/>
  <c r="J38" i="1"/>
  <c r="K38" i="1"/>
  <c r="F39" i="1"/>
  <c r="G39" i="1"/>
  <c r="H39" i="1"/>
  <c r="K39" i="1" s="1"/>
  <c r="J39" i="1"/>
  <c r="F40" i="1"/>
  <c r="G40" i="1"/>
  <c r="H40" i="1"/>
  <c r="J40" i="1"/>
  <c r="F41" i="1"/>
  <c r="G41" i="1"/>
  <c r="H41" i="1"/>
  <c r="J41" i="1"/>
  <c r="K41" i="1"/>
  <c r="F42" i="1"/>
  <c r="G42" i="1" s="1"/>
  <c r="H42" i="1"/>
  <c r="J42" i="1"/>
  <c r="K42" i="1"/>
  <c r="F43" i="1"/>
  <c r="G43" i="1"/>
  <c r="H43" i="1"/>
  <c r="J43" i="1"/>
  <c r="K43" i="1"/>
  <c r="F44" i="1"/>
  <c r="G44" i="1"/>
  <c r="H44" i="1"/>
  <c r="K44" i="1" s="1"/>
  <c r="J44" i="1"/>
  <c r="F45" i="1"/>
  <c r="G45" i="1"/>
  <c r="H45" i="1"/>
  <c r="J45" i="1"/>
  <c r="K45" i="1"/>
  <c r="F46" i="1"/>
  <c r="G46" i="1" s="1"/>
  <c r="H46" i="1"/>
  <c r="J46" i="1"/>
  <c r="F47" i="1"/>
  <c r="G47" i="1" s="1"/>
  <c r="H47" i="1"/>
  <c r="J47" i="1"/>
  <c r="K47" i="1"/>
  <c r="F48" i="1"/>
  <c r="G48" i="1"/>
  <c r="H48" i="1"/>
  <c r="J48" i="1"/>
  <c r="F49" i="1"/>
  <c r="G49" i="1"/>
  <c r="H49" i="1"/>
  <c r="J49" i="1"/>
  <c r="F50" i="1"/>
  <c r="G50" i="1"/>
  <c r="H50" i="1"/>
  <c r="J50" i="1"/>
  <c r="F51" i="1"/>
  <c r="G51" i="1"/>
  <c r="H51" i="1"/>
  <c r="K51" i="1" s="1"/>
  <c r="J51" i="1"/>
  <c r="F52" i="1"/>
  <c r="G52" i="1" s="1"/>
  <c r="H52" i="1"/>
  <c r="J52" i="1"/>
  <c r="K52" i="1"/>
  <c r="F53" i="1"/>
  <c r="G53" i="1"/>
  <c r="H53" i="1"/>
  <c r="J53" i="1"/>
  <c r="K53" i="1"/>
  <c r="F54" i="1"/>
  <c r="G54" i="1" s="1"/>
  <c r="H54" i="1"/>
  <c r="J54" i="1"/>
  <c r="K54" i="1"/>
  <c r="F55" i="1"/>
  <c r="G55" i="1"/>
  <c r="H55" i="1"/>
  <c r="J55" i="1"/>
  <c r="K55" i="1"/>
  <c r="F56" i="1"/>
  <c r="G56" i="1"/>
  <c r="H56" i="1"/>
  <c r="K56" i="1" s="1"/>
  <c r="J56" i="1"/>
  <c r="F57" i="1"/>
  <c r="G57" i="1"/>
  <c r="H57" i="1"/>
  <c r="J57" i="1"/>
  <c r="K57" i="1"/>
  <c r="F58" i="1"/>
  <c r="G58" i="1" s="1"/>
  <c r="H58" i="1"/>
  <c r="J58" i="1"/>
  <c r="K58" i="1"/>
  <c r="F59" i="1"/>
  <c r="G59" i="1"/>
  <c r="H59" i="1"/>
  <c r="J59" i="1"/>
  <c r="F60" i="1"/>
  <c r="G60" i="1"/>
  <c r="H60" i="1"/>
  <c r="J60" i="1"/>
  <c r="K60" i="1"/>
  <c r="F61" i="1"/>
  <c r="G61" i="1"/>
  <c r="H61" i="1"/>
  <c r="K61" i="1" s="1"/>
  <c r="J61" i="1"/>
  <c r="F62" i="1"/>
  <c r="G62" i="1"/>
  <c r="H62" i="1"/>
  <c r="J62" i="1"/>
  <c r="K62" i="1"/>
  <c r="F63" i="1"/>
  <c r="G63" i="1" s="1"/>
  <c r="H63" i="1"/>
  <c r="J63" i="1"/>
  <c r="K63" i="1"/>
  <c r="F64" i="1"/>
  <c r="G64" i="1"/>
  <c r="H64" i="1"/>
  <c r="K64" i="1" s="1"/>
  <c r="J64" i="1"/>
  <c r="F65" i="1"/>
  <c r="G65" i="1" s="1"/>
  <c r="H65" i="1"/>
  <c r="J65" i="1"/>
  <c r="K65" i="1"/>
  <c r="F66" i="1"/>
  <c r="G66" i="1"/>
  <c r="H66" i="1"/>
  <c r="J66" i="1"/>
  <c r="K66" i="1"/>
  <c r="F67" i="1"/>
  <c r="G67" i="1"/>
  <c r="H67" i="1"/>
  <c r="J67" i="1"/>
  <c r="K69" i="1" l="1"/>
  <c r="K70" i="1" s="1"/>
  <c r="G70" i="1" s="1"/>
  <c r="G68" i="1"/>
</calcChain>
</file>

<file path=xl/sharedStrings.xml><?xml version="1.0" encoding="utf-8"?>
<sst xmlns="http://schemas.openxmlformats.org/spreadsheetml/2006/main" count="106" uniqueCount="41">
  <si>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</si>
  <si>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</si>
  <si>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</si>
  <si>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</si>
  <si>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</si>
  <si>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309A</t>
  </si>
  <si>
    <t>General Classroom (Grades 9-12)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</si>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</sst>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9" fontId="4" fillId="0" borderId="5" xfId="3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2" fillId="0" borderId="6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7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center"/>
    </xf>
    <xf numFmtId="0" fontId="2" fillId="0" borderId="6" xfId="4" applyBorder="1" applyAlignment="1">
      <alignment horizontal="center" vertical="center"/>
    </xf>
    <xf numFmtId="0" fontId="2" fillId="0" borderId="8" xfId="4" applyBorder="1" applyAlignment="1">
      <alignment horizontal="left" vertical="center"/>
    </xf>
    <xf numFmtId="0" fontId="2" fillId="0" borderId="9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0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0" xfId="4" applyNumberFormat="1" applyFont="1" applyBorder="1" applyAlignment="1">
      <alignment horizontal="right" vertical="center"/>
    </xf>
    <xf numFmtId="164" fontId="7" fillId="0" borderId="10" xfId="4" applyNumberFormat="1" applyFont="1" applyBorder="1" applyAlignment="1">
      <alignment horizontal="right" vertical="center"/>
    </xf>
    <xf numFmtId="0" fontId="7" fillId="0" borderId="10" xfId="4" applyFont="1" applyBorder="1" applyAlignment="1">
      <alignment horizontal="right" vertical="center"/>
    </xf>
    <xf numFmtId="1" fontId="7" fillId="0" borderId="10" xfId="4" applyNumberFormat="1" applyFont="1" applyBorder="1" applyAlignment="1">
      <alignment horizontal="right" vertical="center"/>
    </xf>
    <xf numFmtId="0" fontId="2" fillId="0" borderId="6" xfId="4" applyBorder="1" applyAlignment="1">
      <alignment vertical="center"/>
    </xf>
    <xf numFmtId="0" fontId="7" fillId="0" borderId="10" xfId="4" applyFont="1" applyBorder="1" applyAlignment="1">
      <alignment horizontal="left" vertical="center"/>
    </xf>
    <xf numFmtId="0" fontId="7" fillId="0" borderId="11" xfId="4" applyFont="1" applyBorder="1" applyAlignment="1">
      <alignment horizontal="left" vertical="top"/>
    </xf>
    <xf numFmtId="0" fontId="2" fillId="0" borderId="12" xfId="4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center"/>
    </xf>
    <xf numFmtId="9" fontId="7" fillId="0" borderId="13" xfId="3" applyFont="1" applyBorder="1" applyAlignment="1">
      <alignment horizontal="right" vertical="center"/>
    </xf>
    <xf numFmtId="164" fontId="7" fillId="0" borderId="14" xfId="4" applyNumberFormat="1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0" fontId="9" fillId="0" borderId="14" xfId="5" applyFont="1" applyBorder="1" applyAlignment="1">
      <alignment vertical="center"/>
    </xf>
    <xf numFmtId="0" fontId="9" fillId="0" borderId="11" xfId="5" applyFont="1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9" fillId="0" borderId="11" xfId="5" applyFont="1" applyBorder="1" applyAlignment="1">
      <alignment vertical="center"/>
    </xf>
    <xf numFmtId="9" fontId="7" fillId="0" borderId="15" xfId="3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0" fontId="2" fillId="0" borderId="11" xfId="4" applyBorder="1" applyAlignment="1">
      <alignment horizontal="left" vertical="top"/>
    </xf>
    <xf numFmtId="0" fontId="9" fillId="0" borderId="16" xfId="5" applyFont="1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7" xfId="4" applyBorder="1" applyAlignment="1">
      <alignment horizontal="left" vertical="top"/>
    </xf>
    <xf numFmtId="0" fontId="2" fillId="0" borderId="11" xfId="4" applyBorder="1" applyAlignment="1">
      <alignment horizontal="right" vertical="top"/>
    </xf>
    <xf numFmtId="0" fontId="2" fillId="0" borderId="12" xfId="4" applyBorder="1" applyAlignment="1">
      <alignment horizontal="right" vertical="top"/>
    </xf>
    <xf numFmtId="0" fontId="2" fillId="0" borderId="11" xfId="4" applyBorder="1" applyAlignment="1">
      <alignment horizontal="right" vertical="center"/>
    </xf>
    <xf numFmtId="0" fontId="2" fillId="0" borderId="16" xfId="4" applyBorder="1" applyAlignment="1">
      <alignment horizontal="right" vertical="center"/>
    </xf>
    <xf numFmtId="0" fontId="2" fillId="0" borderId="11" xfId="4" applyBorder="1" applyAlignment="1">
      <alignment horizontal="left" vertical="center"/>
    </xf>
    <xf numFmtId="0" fontId="2" fillId="0" borderId="11" xfId="4" applyBorder="1" applyAlignment="1">
      <alignment horizontal="center" vertical="center"/>
    </xf>
    <xf numFmtId="0" fontId="5" fillId="0" borderId="11" xfId="4" applyFont="1" applyBorder="1" applyAlignment="1">
      <alignment horizontal="left" vertical="center"/>
    </xf>
    <xf numFmtId="0" fontId="2" fillId="0" borderId="18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7" fillId="0" borderId="11" xfId="4" applyFont="1" applyBorder="1" applyAlignment="1">
      <alignment horizontal="left" vertical="top" wrapText="1"/>
    </xf>
    <xf numFmtId="0" fontId="2" fillId="0" borderId="12" xfId="4" applyBorder="1" applyAlignment="1">
      <alignment horizontal="left" vertical="top" wrapText="1"/>
    </xf>
    <xf numFmtId="0" fontId="7" fillId="0" borderId="11" xfId="4" applyFont="1" applyBorder="1" applyAlignment="1">
      <alignment horizontal="right" vertical="top" wrapText="1"/>
    </xf>
    <xf numFmtId="0" fontId="7" fillId="0" borderId="18" xfId="4" applyFont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18" xfId="4" applyFont="1" applyBorder="1" applyAlignment="1">
      <alignment horizontal="center" vertical="top" wrapText="1"/>
    </xf>
    <xf numFmtId="0" fontId="4" fillId="0" borderId="18" xfId="4" applyFont="1" applyBorder="1" applyAlignment="1">
      <alignment horizontal="left" vertical="top" wrapText="1"/>
    </xf>
    <xf numFmtId="0" fontId="4" fillId="0" borderId="11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0" xfId="4" applyNumberFormat="1" applyFont="1" applyBorder="1"/>
    <xf numFmtId="0" fontId="18" fillId="0" borderId="0" xfId="4" applyFont="1"/>
    <xf numFmtId="9" fontId="18" fillId="0" borderId="20" xfId="4" applyNumberFormat="1" applyFont="1" applyBorder="1" applyAlignment="1">
      <alignment horizontal="right"/>
    </xf>
    <xf numFmtId="166" fontId="18" fillId="0" borderId="20" xfId="2" applyNumberFormat="1" applyFont="1" applyBorder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0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0" xfId="3" applyFont="1" applyBorder="1"/>
    <xf numFmtId="9" fontId="18" fillId="0" borderId="20" xfId="3" applyFont="1" applyBorder="1" applyAlignment="1">
      <alignment horizontal="right"/>
    </xf>
    <xf numFmtId="0" fontId="18" fillId="0" borderId="20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31</xdr:row>
      <xdr:rowOff>1904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97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quahic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eequahic_FEA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Exterior)"/>
      <sheetName val="Master File (Systems)"/>
      <sheetName val="Master File (Interior)"/>
    </sheetNames>
    <sheetDataSet>
      <sheetData sheetId="0"/>
      <sheetData sheetId="1">
        <row r="1">
          <cell r="C1" t="str">
            <v>Weequahic HS</v>
          </cell>
        </row>
        <row r="2">
          <cell r="C2">
            <v>184451</v>
          </cell>
        </row>
        <row r="5">
          <cell r="C5">
            <v>79</v>
          </cell>
        </row>
        <row r="65">
          <cell r="H65">
            <v>41501475</v>
          </cell>
          <cell r="P65">
            <v>10462337.059928572</v>
          </cell>
          <cell r="Q65">
            <v>0.25209554744568891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9">
          <cell r="G69">
            <v>0.85165517241379329</v>
          </cell>
        </row>
        <row r="78">
          <cell r="G78">
            <v>0.84228901856857963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8" customFormat="1" ht="20.25" customHeight="1" x14ac:dyDescent="0.3">
      <c r="A1" s="78" t="s">
        <v>25</v>
      </c>
      <c r="B1" s="78"/>
      <c r="C1" s="77" t="str">
        <f>'[1]Uniformat FCI'!C1:G1</f>
        <v>Weequahic HS</v>
      </c>
      <c r="D1" s="77"/>
      <c r="E1" s="77"/>
      <c r="F1" s="79" t="s">
        <v>26</v>
      </c>
      <c r="G1" s="79"/>
      <c r="H1" s="79"/>
      <c r="I1" s="79"/>
      <c r="J1" s="79"/>
      <c r="K1" s="79"/>
      <c r="L1" s="79"/>
      <c r="M1" s="75"/>
      <c r="N1" s="75"/>
      <c r="O1" s="75"/>
      <c r="P1" s="74"/>
    </row>
    <row r="2" spans="1:16" s="68" customFormat="1" ht="15" customHeight="1" x14ac:dyDescent="0.25">
      <c r="A2" s="72" t="s">
        <v>23</v>
      </c>
      <c r="B2" s="72"/>
      <c r="C2" s="80">
        <f>'[1]Uniformat FCI'!C2</f>
        <v>184451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8" customFormat="1" ht="15" customHeight="1" x14ac:dyDescent="0.25">
      <c r="A3" s="72" t="s">
        <v>27</v>
      </c>
      <c r="B3" s="72"/>
      <c r="C3" s="81" t="s">
        <v>28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68" customFormat="1" ht="15" customHeight="1" x14ac:dyDescent="0.25">
      <c r="A4" s="72" t="s">
        <v>22</v>
      </c>
      <c r="B4" s="72"/>
      <c r="C4" s="82">
        <f>'[1]Uniformat FCI'!C5</f>
        <v>79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68" customFormat="1" ht="15" customHeight="1" x14ac:dyDescent="0.25">
      <c r="A5" s="83"/>
      <c r="B5" s="83"/>
      <c r="C5" s="7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s="68" customFormat="1" ht="15" customHeight="1" x14ac:dyDescent="0.25">
      <c r="A6" s="83" t="s">
        <v>29</v>
      </c>
      <c r="B6" s="83"/>
      <c r="C6" s="71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7.5" customHeight="1" x14ac:dyDescent="0.25">
      <c r="A7" s="84"/>
      <c r="B7" s="84"/>
      <c r="C7" s="84"/>
    </row>
    <row r="8" spans="1:16" x14ac:dyDescent="0.25">
      <c r="A8" s="85" t="s">
        <v>30</v>
      </c>
      <c r="B8" s="84"/>
      <c r="C8" s="86">
        <f>'[1]Uniformat FCI'!Q65</f>
        <v>0.25209554744568891</v>
      </c>
    </row>
    <row r="9" spans="1:16" ht="3.75" customHeight="1" x14ac:dyDescent="0.25">
      <c r="A9" s="84"/>
      <c r="B9" s="84"/>
      <c r="C9" s="87"/>
    </row>
    <row r="10" spans="1:16" x14ac:dyDescent="0.25">
      <c r="A10" s="85" t="s">
        <v>31</v>
      </c>
      <c r="B10" s="84"/>
      <c r="C10" s="88" t="str">
        <f>IF(C8&lt;=5%,"VERY GOOD",IF(AND(C8&lt;=20%,C8&gt;=6%),"GOOD",IF(AND(C8&lt;=35%,C8&gt;=21%),"FAIR",IF(AND(C8&lt;=50%,C8&gt;=36%),"POOR",IF(C8&gt;50%,"VERY POOR",0)))))</f>
        <v>FAIR</v>
      </c>
    </row>
    <row r="11" spans="1:16" ht="3.75" customHeight="1" x14ac:dyDescent="0.25">
      <c r="A11" s="84"/>
      <c r="B11" s="84"/>
      <c r="C11" s="87"/>
    </row>
    <row r="12" spans="1:16" x14ac:dyDescent="0.25">
      <c r="A12" s="85" t="s">
        <v>32</v>
      </c>
      <c r="B12" s="84"/>
      <c r="C12" s="89">
        <f>'[1]Uniformat FCI'!P65</f>
        <v>10462337.059928572</v>
      </c>
    </row>
    <row r="13" spans="1:16" ht="3.75" customHeight="1" x14ac:dyDescent="0.25">
      <c r="A13" s="85"/>
      <c r="B13" s="84"/>
      <c r="C13" s="87"/>
    </row>
    <row r="14" spans="1:16" x14ac:dyDescent="0.25">
      <c r="A14" s="85" t="s">
        <v>33</v>
      </c>
      <c r="B14" s="84"/>
      <c r="C14" s="89">
        <f>'[1]Uniformat FCI'!H65</f>
        <v>41501475</v>
      </c>
    </row>
    <row r="15" spans="1:16" ht="3.75" customHeight="1" x14ac:dyDescent="0.25">
      <c r="A15" s="84"/>
      <c r="B15" s="84"/>
      <c r="C15" s="87"/>
    </row>
    <row r="16" spans="1:16" x14ac:dyDescent="0.25">
      <c r="A16" s="85"/>
      <c r="B16" s="84"/>
      <c r="C16" s="87"/>
    </row>
    <row r="17" spans="1:3" ht="15" customHeight="1" x14ac:dyDescent="0.25">
      <c r="A17" s="90" t="s">
        <v>34</v>
      </c>
      <c r="B17" s="84"/>
      <c r="C17" s="87"/>
    </row>
    <row r="18" spans="1:3" ht="7.5" customHeight="1" x14ac:dyDescent="0.25">
      <c r="A18" s="84"/>
      <c r="B18" s="84"/>
      <c r="C18" s="91"/>
    </row>
    <row r="19" spans="1:3" x14ac:dyDescent="0.25">
      <c r="A19" s="85" t="s">
        <v>3</v>
      </c>
      <c r="B19" s="84"/>
      <c r="C19" s="92">
        <v>624</v>
      </c>
    </row>
    <row r="20" spans="1:3" ht="3.75" customHeight="1" x14ac:dyDescent="0.25">
      <c r="A20" s="84"/>
      <c r="B20" s="84"/>
      <c r="C20" s="87"/>
    </row>
    <row r="21" spans="1:3" x14ac:dyDescent="0.25">
      <c r="A21" s="85" t="s">
        <v>35</v>
      </c>
      <c r="B21" s="84"/>
      <c r="C21" s="92">
        <v>762</v>
      </c>
    </row>
    <row r="22" spans="1:3" ht="3.75" customHeight="1" x14ac:dyDescent="0.25">
      <c r="A22" s="85"/>
      <c r="B22" s="84"/>
      <c r="C22" s="93"/>
    </row>
    <row r="23" spans="1:3" x14ac:dyDescent="0.25">
      <c r="A23" s="85" t="s">
        <v>0</v>
      </c>
      <c r="B23" s="84"/>
      <c r="C23" s="92">
        <v>777</v>
      </c>
    </row>
    <row r="24" spans="1:3" ht="3.75" customHeight="1" x14ac:dyDescent="0.25">
      <c r="A24" s="85"/>
      <c r="B24" s="84"/>
      <c r="C24" s="87"/>
    </row>
    <row r="25" spans="1:3" x14ac:dyDescent="0.25">
      <c r="A25" s="85" t="s">
        <v>1</v>
      </c>
      <c r="B25" s="84"/>
      <c r="C25" s="94">
        <f>'Capacity-FQI_9-12'!G70</f>
        <v>0.80326248146317347</v>
      </c>
    </row>
    <row r="26" spans="1:3" ht="3.75" customHeight="1" x14ac:dyDescent="0.25">
      <c r="A26" s="84"/>
      <c r="B26" s="84"/>
      <c r="C26" s="87"/>
    </row>
    <row r="27" spans="1:3" x14ac:dyDescent="0.25">
      <c r="A27" s="84"/>
      <c r="B27" s="84"/>
      <c r="C27" s="87"/>
    </row>
    <row r="28" spans="1:3" ht="15" customHeight="1" x14ac:dyDescent="0.25">
      <c r="A28" s="90" t="s">
        <v>36</v>
      </c>
      <c r="B28" s="84"/>
      <c r="C28" s="87"/>
    </row>
    <row r="29" spans="1:3" ht="7.5" customHeight="1" x14ac:dyDescent="0.25">
      <c r="A29" s="84"/>
      <c r="B29" s="84"/>
      <c r="C29" s="87"/>
    </row>
    <row r="30" spans="1:3" x14ac:dyDescent="0.25">
      <c r="A30" s="85" t="s">
        <v>37</v>
      </c>
      <c r="B30" s="84"/>
      <c r="C30" s="95">
        <f>'[2]Education Adequecy'!G69</f>
        <v>0.85165517241379329</v>
      </c>
    </row>
    <row r="31" spans="1:3" ht="3.75" customHeight="1" x14ac:dyDescent="0.25">
      <c r="A31" s="84"/>
      <c r="B31" s="84"/>
      <c r="C31" s="87"/>
    </row>
    <row r="32" spans="1:3" x14ac:dyDescent="0.25">
      <c r="A32" s="85" t="s">
        <v>38</v>
      </c>
      <c r="B32" s="84"/>
      <c r="C32" s="96" t="str">
        <f>IF(C30&lt;=65%,"VERY POOR",IF(AND(C30&lt;=75%,C30&gt;=66%),"POOR",IF(AND(C30&lt;86%,C30&gt;=76%),"FAIR",IF(AND(C30&lt;96%,C30&gt;=86%),"GOOD",IF(C30&gt;=96%,"VERY GOOD",0)))))</f>
        <v>FAIR</v>
      </c>
    </row>
    <row r="33" spans="1:3" ht="3.75" customHeight="1" x14ac:dyDescent="0.25">
      <c r="A33" s="85"/>
      <c r="B33" s="84"/>
      <c r="C33" s="87"/>
    </row>
    <row r="34" spans="1:3" x14ac:dyDescent="0.25">
      <c r="A34" s="85" t="s">
        <v>39</v>
      </c>
      <c r="B34" s="84"/>
      <c r="C34" s="95">
        <f>'[2]Education Adequecy'!G78</f>
        <v>0.84228901856857963</v>
      </c>
    </row>
    <row r="35" spans="1:3" ht="3.75" customHeight="1" x14ac:dyDescent="0.25">
      <c r="A35" s="84"/>
      <c r="B35" s="84"/>
      <c r="C35" s="87"/>
    </row>
    <row r="36" spans="1:3" x14ac:dyDescent="0.25">
      <c r="A36" s="85" t="s">
        <v>40</v>
      </c>
      <c r="B36" s="84"/>
      <c r="C36" s="96" t="str">
        <f>IF(C34&lt;=65%,"VERY POOR",IF(AND(C34&lt;=75%,C34&gt;=66%),"POOR",IF(AND(C34&lt;86%,C34&gt;=76%),"FAIR",IF(AND(C34&lt;96%,C34&gt;=86%),"GOOD",IF(C34&gt;=96%,"VERY GOOD",0)))))</f>
        <v>FAIR</v>
      </c>
    </row>
    <row r="37" spans="1:3" x14ac:dyDescent="0.25">
      <c r="A37" s="84"/>
      <c r="B37" s="84"/>
      <c r="C37" s="84"/>
    </row>
    <row r="38" spans="1:3" x14ac:dyDescent="0.25">
      <c r="A38" s="84"/>
      <c r="B38" s="84"/>
      <c r="C38" s="84"/>
    </row>
    <row r="39" spans="1:3" x14ac:dyDescent="0.25">
      <c r="A39" s="84"/>
      <c r="B39" s="84"/>
      <c r="C39" s="84"/>
    </row>
    <row r="40" spans="1:3" x14ac:dyDescent="0.25">
      <c r="A40" s="84"/>
      <c r="B40" s="84"/>
      <c r="C40" s="84"/>
    </row>
    <row r="41" spans="1:3" x14ac:dyDescent="0.25">
      <c r="A41" s="84"/>
      <c r="B41" s="84"/>
      <c r="C41" s="84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31" workbookViewId="0">
      <selection activeCell="M70" sqref="M7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8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8" customFormat="1" ht="18" x14ac:dyDescent="0.25">
      <c r="A1" s="78" t="s">
        <v>25</v>
      </c>
      <c r="B1" s="78"/>
      <c r="C1" s="77" t="str">
        <f>'[1]Uniformat FCI'!C1:G1</f>
        <v>Weequahic HS</v>
      </c>
      <c r="D1" s="77"/>
      <c r="E1" s="77"/>
      <c r="F1" s="77"/>
      <c r="G1" s="77"/>
      <c r="H1" s="77"/>
      <c r="I1" s="77"/>
      <c r="J1" s="76" t="s">
        <v>24</v>
      </c>
      <c r="K1" s="76"/>
      <c r="L1" s="76"/>
      <c r="M1" s="76"/>
      <c r="N1" s="76"/>
      <c r="O1" s="76"/>
      <c r="P1" s="75"/>
      <c r="Q1" s="75"/>
      <c r="R1" s="75"/>
      <c r="S1" s="74"/>
    </row>
    <row r="2" spans="1:19" s="68" customFormat="1" ht="12.75" customHeight="1" x14ac:dyDescent="0.25">
      <c r="A2" s="72" t="s">
        <v>23</v>
      </c>
      <c r="B2" s="72"/>
      <c r="C2" s="73">
        <f>'[1]Uniformat FCI'!C2</f>
        <v>184451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69"/>
      <c r="Q2" s="69"/>
      <c r="R2" s="69"/>
      <c r="S2" s="69"/>
    </row>
    <row r="3" spans="1:19" s="68" customFormat="1" ht="12.75" customHeight="1" x14ac:dyDescent="0.25">
      <c r="A3" s="72" t="s">
        <v>22</v>
      </c>
      <c r="B3" s="72"/>
      <c r="C3" s="71">
        <f>'[1]Uniformat FCI'!C5</f>
        <v>79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69"/>
      <c r="Q3" s="69"/>
      <c r="R3" s="69"/>
      <c r="S3" s="69"/>
    </row>
    <row r="5" spans="1:19" ht="5.25" customHeight="1" x14ac:dyDescent="0.25"/>
    <row r="6" spans="1:19" ht="12.2" customHeight="1" x14ac:dyDescent="0.25">
      <c r="A6" s="59" t="s">
        <v>18</v>
      </c>
      <c r="B6" s="60"/>
      <c r="C6" s="59" t="s">
        <v>21</v>
      </c>
      <c r="D6" s="67" t="s">
        <v>20</v>
      </c>
      <c r="E6" s="67"/>
      <c r="F6" s="67"/>
      <c r="G6" s="66"/>
      <c r="H6" s="65" t="s">
        <v>19</v>
      </c>
      <c r="I6" s="64"/>
      <c r="J6" s="64"/>
      <c r="K6" s="63"/>
      <c r="L6" s="60"/>
      <c r="M6" s="59" t="s">
        <v>8</v>
      </c>
    </row>
    <row r="7" spans="1:19" ht="18.600000000000001" customHeight="1" x14ac:dyDescent="0.25">
      <c r="A7" s="59" t="s">
        <v>18</v>
      </c>
      <c r="B7" s="60"/>
      <c r="C7" s="59" t="s">
        <v>17</v>
      </c>
      <c r="D7" s="61" t="s">
        <v>16</v>
      </c>
      <c r="E7" s="61" t="s">
        <v>15</v>
      </c>
      <c r="F7" s="61" t="s">
        <v>14</v>
      </c>
      <c r="G7" s="62" t="s">
        <v>13</v>
      </c>
      <c r="H7" s="61" t="s">
        <v>12</v>
      </c>
      <c r="I7" s="61" t="s">
        <v>11</v>
      </c>
      <c r="J7" s="61" t="s">
        <v>10</v>
      </c>
      <c r="K7" s="61" t="s">
        <v>9</v>
      </c>
      <c r="L7" s="60"/>
      <c r="M7" s="59" t="s">
        <v>8</v>
      </c>
    </row>
    <row r="8" spans="1:19" ht="3.2" customHeight="1" x14ac:dyDescent="0.25">
      <c r="A8" s="58"/>
      <c r="B8" s="16"/>
      <c r="C8" s="57"/>
      <c r="D8" s="55"/>
      <c r="E8" s="55"/>
      <c r="F8" s="55"/>
      <c r="G8" s="55"/>
      <c r="H8" s="55"/>
      <c r="I8" s="55"/>
      <c r="J8" s="55"/>
      <c r="K8" s="55"/>
      <c r="L8" s="56"/>
      <c r="M8" s="55"/>
      <c r="N8" s="16"/>
      <c r="O8" s="16"/>
    </row>
    <row r="9" spans="1:19" ht="10.15" customHeight="1" x14ac:dyDescent="0.25">
      <c r="A9" s="54" t="s">
        <v>7</v>
      </c>
      <c r="B9" s="46"/>
      <c r="C9" s="53"/>
      <c r="D9" s="52"/>
      <c r="E9" s="50"/>
      <c r="F9" s="50"/>
      <c r="G9" s="50"/>
      <c r="H9" s="51"/>
      <c r="I9" s="50"/>
      <c r="J9" s="50"/>
      <c r="K9" s="50"/>
      <c r="L9" s="49"/>
      <c r="M9" s="48"/>
      <c r="N9" s="47"/>
      <c r="O9" s="16"/>
    </row>
    <row r="10" spans="1:19" ht="10.15" customHeight="1" x14ac:dyDescent="0.25">
      <c r="A10" s="40" t="s">
        <v>6</v>
      </c>
      <c r="B10" s="46"/>
      <c r="C10" s="45">
        <v>101</v>
      </c>
      <c r="D10" s="40">
        <v>671</v>
      </c>
      <c r="E10" s="43">
        <v>750</v>
      </c>
      <c r="F10" s="42">
        <f>D10-E10</f>
        <v>-79</v>
      </c>
      <c r="G10" s="41">
        <f>IF(F10&gt;0,1,D10/E10)</f>
        <v>0.89466666666666672</v>
      </c>
      <c r="H10" s="33">
        <f>E10/I10</f>
        <v>31.25</v>
      </c>
      <c r="I10" s="33">
        <v>24</v>
      </c>
      <c r="J10" s="33">
        <f>D10/I10</f>
        <v>27.958333333333332</v>
      </c>
      <c r="K10" s="33">
        <f>IF(D10/H10&gt;I10,I10,D10/H10)</f>
        <v>21.472000000000001</v>
      </c>
      <c r="L10" s="32"/>
      <c r="M10" s="31"/>
    </row>
    <row r="11" spans="1:19" ht="10.15" customHeight="1" x14ac:dyDescent="0.25">
      <c r="A11" s="40" t="s">
        <v>6</v>
      </c>
      <c r="B11" s="39"/>
      <c r="C11" s="45">
        <v>105</v>
      </c>
      <c r="D11" s="40">
        <v>654</v>
      </c>
      <c r="E11" s="43">
        <v>750</v>
      </c>
      <c r="F11" s="42">
        <f>D11-E11</f>
        <v>-96</v>
      </c>
      <c r="G11" s="41">
        <f>IF(F11&gt;0,1,D11/E11)</f>
        <v>0.872</v>
      </c>
      <c r="H11" s="33">
        <f>E11/I11</f>
        <v>31.25</v>
      </c>
      <c r="I11" s="33">
        <v>24</v>
      </c>
      <c r="J11" s="33">
        <f>D11/I11</f>
        <v>27.25</v>
      </c>
      <c r="K11" s="33">
        <f>IF(D11/H11&gt;I11,I11,D11/H11)</f>
        <v>20.928000000000001</v>
      </c>
      <c r="L11" s="32"/>
      <c r="M11" s="31"/>
    </row>
    <row r="12" spans="1:19" ht="10.15" customHeight="1" x14ac:dyDescent="0.25">
      <c r="A12" s="40" t="s">
        <v>6</v>
      </c>
      <c r="B12" s="39"/>
      <c r="C12" s="45">
        <v>107</v>
      </c>
      <c r="D12" s="40">
        <v>664</v>
      </c>
      <c r="E12" s="43">
        <v>750</v>
      </c>
      <c r="F12" s="42">
        <f>D12-E12</f>
        <v>-86</v>
      </c>
      <c r="G12" s="41">
        <f>IF(F12&gt;0,1,D12/E12)</f>
        <v>0.88533333333333331</v>
      </c>
      <c r="H12" s="33">
        <f>E12/I12</f>
        <v>31.25</v>
      </c>
      <c r="I12" s="33">
        <v>24</v>
      </c>
      <c r="J12" s="33">
        <f>D12/I12</f>
        <v>27.666666666666668</v>
      </c>
      <c r="K12" s="33">
        <f>IF(D12/H12&gt;I12,I12,D12/H12)</f>
        <v>21.248000000000001</v>
      </c>
      <c r="L12" s="32"/>
      <c r="M12" s="31"/>
    </row>
    <row r="13" spans="1:19" ht="10.15" customHeight="1" x14ac:dyDescent="0.25">
      <c r="A13" s="40" t="s">
        <v>6</v>
      </c>
      <c r="B13" s="39"/>
      <c r="C13" s="45">
        <v>201</v>
      </c>
      <c r="D13" s="40">
        <v>764</v>
      </c>
      <c r="E13" s="43">
        <v>750</v>
      </c>
      <c r="F13" s="42">
        <f>D13-E13</f>
        <v>14</v>
      </c>
      <c r="G13" s="41">
        <f>IF(F13&gt;0,1,D13/E13)</f>
        <v>1</v>
      </c>
      <c r="H13" s="33">
        <f>E13/I13</f>
        <v>31.25</v>
      </c>
      <c r="I13" s="33">
        <v>24</v>
      </c>
      <c r="J13" s="33">
        <f>D13/I13</f>
        <v>31.833333333333332</v>
      </c>
      <c r="K13" s="33">
        <f>IF(D13/H13&gt;I13,I13,D13/H13)</f>
        <v>24</v>
      </c>
      <c r="L13" s="32"/>
      <c r="M13" s="31"/>
    </row>
    <row r="14" spans="1:19" ht="10.15" customHeight="1" x14ac:dyDescent="0.25">
      <c r="A14" s="40" t="s">
        <v>6</v>
      </c>
      <c r="B14" s="39"/>
      <c r="C14" s="45">
        <v>210</v>
      </c>
      <c r="D14" s="40">
        <v>716</v>
      </c>
      <c r="E14" s="43">
        <v>750</v>
      </c>
      <c r="F14" s="42">
        <f>D14-E14</f>
        <v>-34</v>
      </c>
      <c r="G14" s="41">
        <f>IF(F14&gt;0,1,D14/E14)</f>
        <v>0.95466666666666666</v>
      </c>
      <c r="H14" s="33">
        <f>E14/I14</f>
        <v>31.25</v>
      </c>
      <c r="I14" s="33">
        <v>24</v>
      </c>
      <c r="J14" s="33">
        <f>D14/I14</f>
        <v>29.833333333333332</v>
      </c>
      <c r="K14" s="33">
        <f>IF(D14/H14&gt;I14,I14,D14/H14)</f>
        <v>22.911999999999999</v>
      </c>
      <c r="L14" s="32"/>
      <c r="M14" s="44"/>
    </row>
    <row r="15" spans="1:19" ht="10.15" customHeight="1" x14ac:dyDescent="0.25">
      <c r="A15" s="40" t="s">
        <v>6</v>
      </c>
      <c r="B15" s="39"/>
      <c r="C15" s="45">
        <v>211</v>
      </c>
      <c r="D15" s="40">
        <v>522</v>
      </c>
      <c r="E15" s="43">
        <v>750</v>
      </c>
      <c r="F15" s="42">
        <f>D15-E15</f>
        <v>-228</v>
      </c>
      <c r="G15" s="41">
        <f>IF(F15&gt;0,1,D15/E15)</f>
        <v>0.69599999999999995</v>
      </c>
      <c r="H15" s="33">
        <f>E15/I15</f>
        <v>31.25</v>
      </c>
      <c r="I15" s="33">
        <v>24</v>
      </c>
      <c r="J15" s="33">
        <f>D15/I15</f>
        <v>21.75</v>
      </c>
      <c r="K15" s="33">
        <v>0</v>
      </c>
      <c r="L15" s="32"/>
      <c r="M15" s="44"/>
    </row>
    <row r="16" spans="1:19" ht="10.15" customHeight="1" x14ac:dyDescent="0.25">
      <c r="A16" s="40" t="s">
        <v>6</v>
      </c>
      <c r="B16" s="39"/>
      <c r="C16" s="45">
        <v>222</v>
      </c>
      <c r="D16" s="40">
        <v>666</v>
      </c>
      <c r="E16" s="43">
        <v>750</v>
      </c>
      <c r="F16" s="42">
        <f>D16-E16</f>
        <v>-84</v>
      </c>
      <c r="G16" s="41">
        <f>IF(F16&gt;0,1,D16/E16)</f>
        <v>0.88800000000000001</v>
      </c>
      <c r="H16" s="33">
        <f>E16/I16</f>
        <v>31.25</v>
      </c>
      <c r="I16" s="33">
        <v>24</v>
      </c>
      <c r="J16" s="33">
        <f>D16/I16</f>
        <v>27.75</v>
      </c>
      <c r="K16" s="33">
        <f>IF(D16/H16&gt;I16,I16,D16/H16)</f>
        <v>21.312000000000001</v>
      </c>
      <c r="L16" s="32"/>
      <c r="M16" s="44"/>
    </row>
    <row r="17" spans="1:13" ht="10.15" customHeight="1" x14ac:dyDescent="0.25">
      <c r="A17" s="40" t="s">
        <v>6</v>
      </c>
      <c r="B17" s="39"/>
      <c r="C17" s="45">
        <v>223</v>
      </c>
      <c r="D17" s="40">
        <v>960</v>
      </c>
      <c r="E17" s="43">
        <v>750</v>
      </c>
      <c r="F17" s="42">
        <f>D17-E17</f>
        <v>210</v>
      </c>
      <c r="G17" s="41">
        <f>IF(F17&gt;0,1,D17/E17)</f>
        <v>1</v>
      </c>
      <c r="H17" s="33">
        <f>E17/I17</f>
        <v>31.25</v>
      </c>
      <c r="I17" s="33">
        <v>24</v>
      </c>
      <c r="J17" s="33">
        <f>D17/I17</f>
        <v>40</v>
      </c>
      <c r="K17" s="33">
        <f>IF(D17/H17&gt;I17,I17,D17/H17)</f>
        <v>24</v>
      </c>
      <c r="L17" s="32"/>
      <c r="M17" s="44"/>
    </row>
    <row r="18" spans="1:13" ht="10.15" customHeight="1" x14ac:dyDescent="0.25">
      <c r="A18" s="40" t="s">
        <v>6</v>
      </c>
      <c r="B18" s="39"/>
      <c r="C18" s="45">
        <v>229</v>
      </c>
      <c r="D18" s="40">
        <v>460</v>
      </c>
      <c r="E18" s="43">
        <v>750</v>
      </c>
      <c r="F18" s="42">
        <f>D18-E18</f>
        <v>-290</v>
      </c>
      <c r="G18" s="41">
        <f>IF(F18&gt;0,1,D18/E18)</f>
        <v>0.61333333333333329</v>
      </c>
      <c r="H18" s="33">
        <f>E18/I18</f>
        <v>31.25</v>
      </c>
      <c r="I18" s="33">
        <v>24</v>
      </c>
      <c r="J18" s="33">
        <f>D18/I18</f>
        <v>19.166666666666668</v>
      </c>
      <c r="K18" s="33">
        <v>0</v>
      </c>
      <c r="L18" s="32"/>
      <c r="M18" s="44"/>
    </row>
    <row r="19" spans="1:13" ht="10.15" customHeight="1" x14ac:dyDescent="0.25">
      <c r="A19" s="40" t="s">
        <v>6</v>
      </c>
      <c r="B19" s="39"/>
      <c r="C19" s="45">
        <v>229</v>
      </c>
      <c r="D19" s="40">
        <v>487</v>
      </c>
      <c r="E19" s="43">
        <v>750</v>
      </c>
      <c r="F19" s="42">
        <f>D19-E19</f>
        <v>-263</v>
      </c>
      <c r="G19" s="41">
        <f>IF(F19&gt;0,1,D19/E19)</f>
        <v>0.64933333333333332</v>
      </c>
      <c r="H19" s="33">
        <f>E19/I19</f>
        <v>31.25</v>
      </c>
      <c r="I19" s="33">
        <v>24</v>
      </c>
      <c r="J19" s="33">
        <f>D19/I19</f>
        <v>20.291666666666668</v>
      </c>
      <c r="K19" s="33">
        <v>0</v>
      </c>
      <c r="L19" s="32"/>
      <c r="M19" s="44"/>
    </row>
    <row r="20" spans="1:13" ht="10.15" customHeight="1" x14ac:dyDescent="0.25">
      <c r="A20" s="40" t="s">
        <v>6</v>
      </c>
      <c r="B20" s="39"/>
      <c r="C20" s="45">
        <v>233</v>
      </c>
      <c r="D20" s="40">
        <v>662</v>
      </c>
      <c r="E20" s="43">
        <v>750</v>
      </c>
      <c r="F20" s="42">
        <f>D20-E20</f>
        <v>-88</v>
      </c>
      <c r="G20" s="41">
        <f>IF(F20&gt;0,1,D20/E20)</f>
        <v>0.88266666666666671</v>
      </c>
      <c r="H20" s="33">
        <f>E20/I20</f>
        <v>31.25</v>
      </c>
      <c r="I20" s="33">
        <v>24</v>
      </c>
      <c r="J20" s="33">
        <f>D20/I20</f>
        <v>27.583333333333332</v>
      </c>
      <c r="K20" s="33">
        <f>IF(D20/H20&gt;I20,I20,D20/H20)</f>
        <v>21.184000000000001</v>
      </c>
      <c r="L20" s="32"/>
      <c r="M20" s="44"/>
    </row>
    <row r="21" spans="1:13" ht="10.15" customHeight="1" x14ac:dyDescent="0.25">
      <c r="A21" s="40" t="s">
        <v>6</v>
      </c>
      <c r="B21" s="39"/>
      <c r="C21" s="45">
        <v>234</v>
      </c>
      <c r="D21" s="40">
        <v>498</v>
      </c>
      <c r="E21" s="43">
        <v>750</v>
      </c>
      <c r="F21" s="42">
        <f>D21-E21</f>
        <v>-252</v>
      </c>
      <c r="G21" s="41">
        <f>IF(F21&gt;0,1,D21/E21)</f>
        <v>0.66400000000000003</v>
      </c>
      <c r="H21" s="33">
        <f>E21/I21</f>
        <v>31.25</v>
      </c>
      <c r="I21" s="33">
        <v>24</v>
      </c>
      <c r="J21" s="33">
        <f>D21/I21</f>
        <v>20.75</v>
      </c>
      <c r="K21" s="33">
        <v>0</v>
      </c>
      <c r="L21" s="32"/>
      <c r="M21" s="44"/>
    </row>
    <row r="22" spans="1:13" ht="10.15" customHeight="1" x14ac:dyDescent="0.25">
      <c r="A22" s="40" t="s">
        <v>6</v>
      </c>
      <c r="B22" s="39"/>
      <c r="C22" s="45">
        <v>235</v>
      </c>
      <c r="D22" s="40">
        <v>660</v>
      </c>
      <c r="E22" s="43">
        <v>750</v>
      </c>
      <c r="F22" s="42">
        <f>D22-E22</f>
        <v>-90</v>
      </c>
      <c r="G22" s="41">
        <f>IF(F22&gt;0,1,D22/E22)</f>
        <v>0.88</v>
      </c>
      <c r="H22" s="33">
        <f>E22/I22</f>
        <v>31.25</v>
      </c>
      <c r="I22" s="33">
        <v>24</v>
      </c>
      <c r="J22" s="33">
        <f>D22/I22</f>
        <v>27.5</v>
      </c>
      <c r="K22" s="33">
        <f>IF(D22/H22&gt;I22,I22,D22/H22)</f>
        <v>21.12</v>
      </c>
      <c r="L22" s="32"/>
      <c r="M22" s="44"/>
    </row>
    <row r="23" spans="1:13" ht="10.15" customHeight="1" x14ac:dyDescent="0.25">
      <c r="A23" s="40" t="s">
        <v>6</v>
      </c>
      <c r="B23" s="39"/>
      <c r="C23" s="45">
        <v>301</v>
      </c>
      <c r="D23" s="40">
        <v>866</v>
      </c>
      <c r="E23" s="43">
        <v>750</v>
      </c>
      <c r="F23" s="42">
        <f>D23-E23</f>
        <v>116</v>
      </c>
      <c r="G23" s="41">
        <f>IF(F23&gt;0,1,D23/E23)</f>
        <v>1</v>
      </c>
      <c r="H23" s="33">
        <f>E23/I23</f>
        <v>31.25</v>
      </c>
      <c r="I23" s="33">
        <v>24</v>
      </c>
      <c r="J23" s="33">
        <f>D23/I23</f>
        <v>36.083333333333336</v>
      </c>
      <c r="K23" s="33">
        <f>IF(D23/H23&gt;I23,I23,D23/H23)</f>
        <v>24</v>
      </c>
      <c r="L23" s="32"/>
      <c r="M23" s="44"/>
    </row>
    <row r="24" spans="1:13" ht="10.15" customHeight="1" x14ac:dyDescent="0.25">
      <c r="A24" s="40" t="s">
        <v>6</v>
      </c>
      <c r="B24" s="39"/>
      <c r="C24" s="45">
        <v>305</v>
      </c>
      <c r="D24" s="40">
        <v>686</v>
      </c>
      <c r="E24" s="43">
        <v>750</v>
      </c>
      <c r="F24" s="42">
        <f>D24-E24</f>
        <v>-64</v>
      </c>
      <c r="G24" s="41">
        <f>IF(F24&gt;0,1,D24/E24)</f>
        <v>0.91466666666666663</v>
      </c>
      <c r="H24" s="33">
        <f>E24/I24</f>
        <v>31.25</v>
      </c>
      <c r="I24" s="33">
        <v>24</v>
      </c>
      <c r="J24" s="33">
        <f>D24/I24</f>
        <v>28.583333333333332</v>
      </c>
      <c r="K24" s="33">
        <f>IF(D24/H24&gt;I24,I24,D24/H24)</f>
        <v>21.952000000000002</v>
      </c>
      <c r="L24" s="32"/>
      <c r="M24" s="44"/>
    </row>
    <row r="25" spans="1:13" ht="10.15" customHeight="1" x14ac:dyDescent="0.25">
      <c r="A25" s="40" t="s">
        <v>6</v>
      </c>
      <c r="B25" s="39"/>
      <c r="C25" s="45">
        <v>306</v>
      </c>
      <c r="D25" s="40">
        <v>778</v>
      </c>
      <c r="E25" s="43">
        <v>750</v>
      </c>
      <c r="F25" s="42">
        <f>D25-E25</f>
        <v>28</v>
      </c>
      <c r="G25" s="41">
        <f>IF(F25&gt;0,1,D25/E25)</f>
        <v>1</v>
      </c>
      <c r="H25" s="33">
        <f>E25/I25</f>
        <v>31.25</v>
      </c>
      <c r="I25" s="33">
        <v>24</v>
      </c>
      <c r="J25" s="33">
        <f>D25/I25</f>
        <v>32.416666666666664</v>
      </c>
      <c r="K25" s="33">
        <f>IF(D25/H25&gt;I25,I25,D25/H25)</f>
        <v>24</v>
      </c>
      <c r="L25" s="32"/>
      <c r="M25" s="44"/>
    </row>
    <row r="26" spans="1:13" ht="10.15" customHeight="1" x14ac:dyDescent="0.25">
      <c r="A26" s="40" t="s">
        <v>6</v>
      </c>
      <c r="B26" s="39"/>
      <c r="C26" s="45">
        <v>307</v>
      </c>
      <c r="D26" s="40">
        <v>682</v>
      </c>
      <c r="E26" s="43">
        <v>750</v>
      </c>
      <c r="F26" s="42">
        <f>D26-E26</f>
        <v>-68</v>
      </c>
      <c r="G26" s="41">
        <f>IF(F26&gt;0,1,D26/E26)</f>
        <v>0.90933333333333333</v>
      </c>
      <c r="H26" s="33">
        <f>E26/I26</f>
        <v>31.25</v>
      </c>
      <c r="I26" s="33">
        <v>24</v>
      </c>
      <c r="J26" s="33">
        <f>D26/I26</f>
        <v>28.416666666666668</v>
      </c>
      <c r="K26" s="33">
        <f>IF(D26/H26&gt;I26,I26,D26/H26)</f>
        <v>21.824000000000002</v>
      </c>
      <c r="L26" s="32"/>
      <c r="M26" s="44"/>
    </row>
    <row r="27" spans="1:13" ht="10.15" customHeight="1" x14ac:dyDescent="0.25">
      <c r="A27" s="40" t="s">
        <v>6</v>
      </c>
      <c r="B27" s="39"/>
      <c r="C27" s="45">
        <v>308</v>
      </c>
      <c r="D27" s="40">
        <v>503</v>
      </c>
      <c r="E27" s="43">
        <v>750</v>
      </c>
      <c r="F27" s="42">
        <f>D27-E27</f>
        <v>-247</v>
      </c>
      <c r="G27" s="41">
        <f>IF(F27&gt;0,1,D27/E27)</f>
        <v>0.67066666666666663</v>
      </c>
      <c r="H27" s="33">
        <f>E27/I27</f>
        <v>31.25</v>
      </c>
      <c r="I27" s="33">
        <v>24</v>
      </c>
      <c r="J27" s="33">
        <f>D27/I27</f>
        <v>20.958333333333332</v>
      </c>
      <c r="K27" s="33">
        <v>0</v>
      </c>
      <c r="L27" s="32"/>
      <c r="M27" s="44"/>
    </row>
    <row r="28" spans="1:13" ht="10.15" customHeight="1" x14ac:dyDescent="0.25">
      <c r="A28" s="40" t="s">
        <v>6</v>
      </c>
      <c r="B28" s="39"/>
      <c r="C28" s="45">
        <v>309</v>
      </c>
      <c r="D28" s="40">
        <v>564</v>
      </c>
      <c r="E28" s="43">
        <v>750</v>
      </c>
      <c r="F28" s="42">
        <f>D28-E28</f>
        <v>-186</v>
      </c>
      <c r="G28" s="41">
        <f>IF(F28&gt;0,1,D28/E28)</f>
        <v>0.752</v>
      </c>
      <c r="H28" s="33">
        <f>E28/I28</f>
        <v>31.25</v>
      </c>
      <c r="I28" s="33">
        <v>24</v>
      </c>
      <c r="J28" s="33">
        <f>D28/I28</f>
        <v>23.5</v>
      </c>
      <c r="K28" s="33">
        <v>0</v>
      </c>
      <c r="L28" s="32"/>
      <c r="M28" s="44"/>
    </row>
    <row r="29" spans="1:13" ht="10.15" customHeight="1" x14ac:dyDescent="0.25">
      <c r="A29" s="40" t="s">
        <v>6</v>
      </c>
      <c r="B29" s="39"/>
      <c r="C29" s="45">
        <v>310</v>
      </c>
      <c r="D29" s="40">
        <v>637</v>
      </c>
      <c r="E29" s="43">
        <v>750</v>
      </c>
      <c r="F29" s="42">
        <f>D29-E29</f>
        <v>-113</v>
      </c>
      <c r="G29" s="41">
        <f>IF(F29&gt;0,1,D29/E29)</f>
        <v>0.84933333333333338</v>
      </c>
      <c r="H29" s="33">
        <f>E29/I29</f>
        <v>31.25</v>
      </c>
      <c r="I29" s="33">
        <v>24</v>
      </c>
      <c r="J29" s="33">
        <f>D29/I29</f>
        <v>26.541666666666668</v>
      </c>
      <c r="K29" s="33">
        <f>IF(D29/H29&gt;I29,I29,D29/H29)</f>
        <v>20.384</v>
      </c>
      <c r="L29" s="32"/>
      <c r="M29" s="44"/>
    </row>
    <row r="30" spans="1:13" ht="10.15" customHeight="1" x14ac:dyDescent="0.25">
      <c r="A30" s="40" t="s">
        <v>6</v>
      </c>
      <c r="B30" s="39"/>
      <c r="C30" s="45">
        <v>311</v>
      </c>
      <c r="D30" s="40">
        <v>515</v>
      </c>
      <c r="E30" s="43">
        <v>750</v>
      </c>
      <c r="F30" s="42">
        <f>D30-E30</f>
        <v>-235</v>
      </c>
      <c r="G30" s="41">
        <f>IF(F30&gt;0,1,D30/E30)</f>
        <v>0.68666666666666665</v>
      </c>
      <c r="H30" s="33">
        <f>E30/I30</f>
        <v>31.25</v>
      </c>
      <c r="I30" s="33">
        <v>24</v>
      </c>
      <c r="J30" s="33">
        <f>D30/I30</f>
        <v>21.458333333333332</v>
      </c>
      <c r="K30" s="33">
        <v>0</v>
      </c>
      <c r="L30" s="32"/>
      <c r="M30" s="44"/>
    </row>
    <row r="31" spans="1:13" ht="10.15" customHeight="1" x14ac:dyDescent="0.25">
      <c r="A31" s="40" t="s">
        <v>6</v>
      </c>
      <c r="B31" s="39"/>
      <c r="C31" s="45">
        <v>312</v>
      </c>
      <c r="D31" s="40">
        <v>613</v>
      </c>
      <c r="E31" s="43">
        <v>750</v>
      </c>
      <c r="F31" s="42">
        <f>D31-E31</f>
        <v>-137</v>
      </c>
      <c r="G31" s="41">
        <f>IF(F31&gt;0,1,D31/E31)</f>
        <v>0.81733333333333336</v>
      </c>
      <c r="H31" s="33">
        <f>E31/I31</f>
        <v>31.25</v>
      </c>
      <c r="I31" s="33">
        <v>24</v>
      </c>
      <c r="J31" s="33">
        <f>D31/I31</f>
        <v>25.541666666666668</v>
      </c>
      <c r="K31" s="33">
        <f>IF(D31/H31&gt;I31,I31,D31/H31)</f>
        <v>19.616</v>
      </c>
      <c r="L31" s="32"/>
      <c r="M31" s="44"/>
    </row>
    <row r="32" spans="1:13" ht="10.15" customHeight="1" x14ac:dyDescent="0.25">
      <c r="A32" s="40" t="s">
        <v>6</v>
      </c>
      <c r="B32" s="39"/>
      <c r="C32" s="45">
        <v>313</v>
      </c>
      <c r="D32" s="40">
        <v>588</v>
      </c>
      <c r="E32" s="43">
        <v>750</v>
      </c>
      <c r="F32" s="42">
        <f>D32-E32</f>
        <v>-162</v>
      </c>
      <c r="G32" s="41">
        <f>IF(F32&gt;0,1,D32/E32)</f>
        <v>0.78400000000000003</v>
      </c>
      <c r="H32" s="33">
        <f>E32/I32</f>
        <v>31.25</v>
      </c>
      <c r="I32" s="33">
        <v>24</v>
      </c>
      <c r="J32" s="33">
        <f>D32/I32</f>
        <v>24.5</v>
      </c>
      <c r="K32" s="33">
        <v>0</v>
      </c>
      <c r="L32" s="32"/>
      <c r="M32" s="44"/>
    </row>
    <row r="33" spans="1:13" ht="10.15" customHeight="1" x14ac:dyDescent="0.25">
      <c r="A33" s="40" t="s">
        <v>6</v>
      </c>
      <c r="B33" s="39"/>
      <c r="C33" s="45">
        <v>314</v>
      </c>
      <c r="D33" s="40">
        <v>641</v>
      </c>
      <c r="E33" s="43">
        <v>750</v>
      </c>
      <c r="F33" s="42">
        <f>D33-E33</f>
        <v>-109</v>
      </c>
      <c r="G33" s="41">
        <f>IF(F33&gt;0,1,D33/E33)</f>
        <v>0.85466666666666669</v>
      </c>
      <c r="H33" s="33">
        <f>E33/I33</f>
        <v>31.25</v>
      </c>
      <c r="I33" s="33">
        <v>24</v>
      </c>
      <c r="J33" s="33">
        <f>D33/I33</f>
        <v>26.708333333333332</v>
      </c>
      <c r="K33" s="33">
        <f>IF(D33/H33&gt;I33,I33,D33/H33)</f>
        <v>20.512</v>
      </c>
      <c r="L33" s="32"/>
      <c r="M33" s="44"/>
    </row>
    <row r="34" spans="1:13" ht="10.15" customHeight="1" x14ac:dyDescent="0.25">
      <c r="A34" s="40" t="s">
        <v>6</v>
      </c>
      <c r="B34" s="39"/>
      <c r="C34" s="45">
        <v>315</v>
      </c>
      <c r="D34" s="40">
        <v>526</v>
      </c>
      <c r="E34" s="43">
        <v>750</v>
      </c>
      <c r="F34" s="42">
        <f>D34-E34</f>
        <v>-224</v>
      </c>
      <c r="G34" s="41">
        <f>IF(F34&gt;0,1,D34/E34)</f>
        <v>0.70133333333333336</v>
      </c>
      <c r="H34" s="33">
        <f>E34/I34</f>
        <v>31.25</v>
      </c>
      <c r="I34" s="33">
        <v>24</v>
      </c>
      <c r="J34" s="33">
        <f>D34/I34</f>
        <v>21.916666666666668</v>
      </c>
      <c r="K34" s="33">
        <v>0</v>
      </c>
      <c r="L34" s="32"/>
      <c r="M34" s="44"/>
    </row>
    <row r="35" spans="1:13" ht="10.15" customHeight="1" x14ac:dyDescent="0.25">
      <c r="A35" s="40" t="s">
        <v>6</v>
      </c>
      <c r="B35" s="39"/>
      <c r="C35" s="45">
        <v>317</v>
      </c>
      <c r="D35" s="40">
        <v>658</v>
      </c>
      <c r="E35" s="43">
        <v>750</v>
      </c>
      <c r="F35" s="42">
        <f>D35-E35</f>
        <v>-92</v>
      </c>
      <c r="G35" s="41">
        <f>IF(F35&gt;0,1,D35/E35)</f>
        <v>0.8773333333333333</v>
      </c>
      <c r="H35" s="33">
        <f>E35/I35</f>
        <v>31.25</v>
      </c>
      <c r="I35" s="33">
        <v>24</v>
      </c>
      <c r="J35" s="33">
        <f>D35/I35</f>
        <v>27.416666666666668</v>
      </c>
      <c r="K35" s="33">
        <f>IF(D35/H35&gt;I35,I35,D35/H35)</f>
        <v>21.056000000000001</v>
      </c>
      <c r="L35" s="32"/>
      <c r="M35" s="44"/>
    </row>
    <row r="36" spans="1:13" ht="10.15" customHeight="1" x14ac:dyDescent="0.25">
      <c r="A36" s="40" t="s">
        <v>6</v>
      </c>
      <c r="B36" s="39"/>
      <c r="C36" s="45">
        <v>318</v>
      </c>
      <c r="D36" s="40">
        <v>660</v>
      </c>
      <c r="E36" s="43">
        <v>750</v>
      </c>
      <c r="F36" s="42">
        <f>D36-E36</f>
        <v>-90</v>
      </c>
      <c r="G36" s="41">
        <f>IF(F36&gt;0,1,D36/E36)</f>
        <v>0.88</v>
      </c>
      <c r="H36" s="33">
        <f>E36/I36</f>
        <v>31.25</v>
      </c>
      <c r="I36" s="33">
        <v>24</v>
      </c>
      <c r="J36" s="33">
        <f>D36/I36</f>
        <v>27.5</v>
      </c>
      <c r="K36" s="33">
        <f>IF(D36/H36&gt;I36,I36,D36/H36)</f>
        <v>21.12</v>
      </c>
      <c r="L36" s="32"/>
      <c r="M36" s="44"/>
    </row>
    <row r="37" spans="1:13" ht="10.15" customHeight="1" x14ac:dyDescent="0.25">
      <c r="A37" s="40" t="s">
        <v>6</v>
      </c>
      <c r="B37" s="39"/>
      <c r="C37" s="45">
        <v>319</v>
      </c>
      <c r="D37" s="40">
        <v>658</v>
      </c>
      <c r="E37" s="43">
        <v>750</v>
      </c>
      <c r="F37" s="42">
        <f>D37-E37</f>
        <v>-92</v>
      </c>
      <c r="G37" s="41">
        <f>IF(F37&gt;0,1,D37/E37)</f>
        <v>0.8773333333333333</v>
      </c>
      <c r="H37" s="33">
        <f>E37/I37</f>
        <v>31.25</v>
      </c>
      <c r="I37" s="33">
        <v>24</v>
      </c>
      <c r="J37" s="33">
        <f>D37/I37</f>
        <v>27.416666666666668</v>
      </c>
      <c r="K37" s="33">
        <f>IF(D37/H37&gt;I37,I37,D37/H37)</f>
        <v>21.056000000000001</v>
      </c>
      <c r="L37" s="32"/>
      <c r="M37" s="44"/>
    </row>
    <row r="38" spans="1:13" ht="10.15" customHeight="1" x14ac:dyDescent="0.25">
      <c r="A38" s="40" t="s">
        <v>6</v>
      </c>
      <c r="B38" s="39"/>
      <c r="C38" s="45">
        <v>321</v>
      </c>
      <c r="D38" s="40">
        <v>660</v>
      </c>
      <c r="E38" s="43">
        <v>750</v>
      </c>
      <c r="F38" s="42">
        <f>D38-E38</f>
        <v>-90</v>
      </c>
      <c r="G38" s="41">
        <f>IF(F38&gt;0,1,D38/E38)</f>
        <v>0.88</v>
      </c>
      <c r="H38" s="33">
        <f>E38/I38</f>
        <v>31.25</v>
      </c>
      <c r="I38" s="33">
        <v>24</v>
      </c>
      <c r="J38" s="33">
        <f>D38/I38</f>
        <v>27.5</v>
      </c>
      <c r="K38" s="33">
        <f>IF(D38/H38&gt;I38,I38,D38/H38)</f>
        <v>21.12</v>
      </c>
      <c r="L38" s="32"/>
      <c r="M38" s="44"/>
    </row>
    <row r="39" spans="1:13" ht="10.15" customHeight="1" x14ac:dyDescent="0.25">
      <c r="A39" s="40" t="s">
        <v>6</v>
      </c>
      <c r="B39" s="39"/>
      <c r="C39" s="45">
        <v>322</v>
      </c>
      <c r="D39" s="40">
        <v>658</v>
      </c>
      <c r="E39" s="43">
        <v>750</v>
      </c>
      <c r="F39" s="42">
        <f>D39-E39</f>
        <v>-92</v>
      </c>
      <c r="G39" s="41">
        <f>IF(F39&gt;0,1,D39/E39)</f>
        <v>0.8773333333333333</v>
      </c>
      <c r="H39" s="33">
        <f>E39/I39</f>
        <v>31.25</v>
      </c>
      <c r="I39" s="33">
        <v>24</v>
      </c>
      <c r="J39" s="33">
        <f>D39/I39</f>
        <v>27.416666666666668</v>
      </c>
      <c r="K39" s="33">
        <f>IF(D39/H39&gt;I39,I39,D39/H39)</f>
        <v>21.056000000000001</v>
      </c>
      <c r="L39" s="32"/>
      <c r="M39" s="44"/>
    </row>
    <row r="40" spans="1:13" ht="10.15" customHeight="1" x14ac:dyDescent="0.25">
      <c r="A40" s="40" t="s">
        <v>6</v>
      </c>
      <c r="B40" s="39"/>
      <c r="C40" s="45">
        <v>324</v>
      </c>
      <c r="D40" s="40">
        <v>579</v>
      </c>
      <c r="E40" s="43">
        <v>750</v>
      </c>
      <c r="F40" s="42">
        <f>D40-E40</f>
        <v>-171</v>
      </c>
      <c r="G40" s="41">
        <f>IF(F40&gt;0,1,D40/E40)</f>
        <v>0.77200000000000002</v>
      </c>
      <c r="H40" s="33">
        <f>E40/I40</f>
        <v>31.25</v>
      </c>
      <c r="I40" s="33">
        <v>24</v>
      </c>
      <c r="J40" s="33">
        <f>D40/I40</f>
        <v>24.125</v>
      </c>
      <c r="K40" s="33">
        <v>0</v>
      </c>
      <c r="L40" s="32"/>
      <c r="M40" s="44"/>
    </row>
    <row r="41" spans="1:13" ht="10.15" customHeight="1" x14ac:dyDescent="0.25">
      <c r="A41" s="40" t="s">
        <v>6</v>
      </c>
      <c r="B41" s="39"/>
      <c r="C41" s="45">
        <v>326</v>
      </c>
      <c r="D41" s="40">
        <v>606</v>
      </c>
      <c r="E41" s="43">
        <v>750</v>
      </c>
      <c r="F41" s="42">
        <f>D41-E41</f>
        <v>-144</v>
      </c>
      <c r="G41" s="41">
        <f>IF(F41&gt;0,1,D41/E41)</f>
        <v>0.80800000000000005</v>
      </c>
      <c r="H41" s="33">
        <f>E41/I41</f>
        <v>31.25</v>
      </c>
      <c r="I41" s="33">
        <v>24</v>
      </c>
      <c r="J41" s="33">
        <f>D41/I41</f>
        <v>25.25</v>
      </c>
      <c r="K41" s="33">
        <f>IF(D41/H41&gt;I41,I41,D41/H41)</f>
        <v>19.391999999999999</v>
      </c>
      <c r="L41" s="32"/>
      <c r="M41" s="44"/>
    </row>
    <row r="42" spans="1:13" ht="10.15" customHeight="1" x14ac:dyDescent="0.25">
      <c r="A42" s="40" t="s">
        <v>6</v>
      </c>
      <c r="B42" s="39"/>
      <c r="C42" s="45">
        <v>328</v>
      </c>
      <c r="D42" s="40">
        <v>604</v>
      </c>
      <c r="E42" s="43">
        <v>750</v>
      </c>
      <c r="F42" s="42">
        <f>D42-E42</f>
        <v>-146</v>
      </c>
      <c r="G42" s="41">
        <f>IF(F42&gt;0,1,D42/E42)</f>
        <v>0.80533333333333335</v>
      </c>
      <c r="H42" s="33">
        <f>E42/I42</f>
        <v>31.25</v>
      </c>
      <c r="I42" s="33">
        <v>24</v>
      </c>
      <c r="J42" s="33">
        <f>D42/I42</f>
        <v>25.166666666666668</v>
      </c>
      <c r="K42" s="33">
        <f>IF(D42/H42&gt;I42,I42,D42/H42)</f>
        <v>19.327999999999999</v>
      </c>
      <c r="L42" s="32"/>
      <c r="M42" s="44"/>
    </row>
    <row r="43" spans="1:13" ht="10.15" customHeight="1" x14ac:dyDescent="0.25">
      <c r="A43" s="40" t="s">
        <v>6</v>
      </c>
      <c r="B43" s="39"/>
      <c r="C43" s="45">
        <v>330</v>
      </c>
      <c r="D43" s="40">
        <v>642</v>
      </c>
      <c r="E43" s="43">
        <v>750</v>
      </c>
      <c r="F43" s="42">
        <f>D43-E43</f>
        <v>-108</v>
      </c>
      <c r="G43" s="41">
        <f>IF(F43&gt;0,1,D43/E43)</f>
        <v>0.85599999999999998</v>
      </c>
      <c r="H43" s="33">
        <f>E43/I43</f>
        <v>31.25</v>
      </c>
      <c r="I43" s="33">
        <v>24</v>
      </c>
      <c r="J43" s="33">
        <f>D43/I43</f>
        <v>26.75</v>
      </c>
      <c r="K43" s="33">
        <f>IF(D43/H43&gt;I43,I43,D43/H43)</f>
        <v>20.544</v>
      </c>
      <c r="L43" s="32"/>
      <c r="M43" s="44"/>
    </row>
    <row r="44" spans="1:13" ht="10.15" customHeight="1" x14ac:dyDescent="0.25">
      <c r="A44" s="40" t="s">
        <v>6</v>
      </c>
      <c r="B44" s="39"/>
      <c r="C44" s="45">
        <v>331</v>
      </c>
      <c r="D44" s="40">
        <v>852</v>
      </c>
      <c r="E44" s="43">
        <v>750</v>
      </c>
      <c r="F44" s="42">
        <f>D44-E44</f>
        <v>102</v>
      </c>
      <c r="G44" s="41">
        <f>IF(F44&gt;0,1,D44/E44)</f>
        <v>1</v>
      </c>
      <c r="H44" s="33">
        <f>E44/I44</f>
        <v>31.25</v>
      </c>
      <c r="I44" s="33">
        <v>24</v>
      </c>
      <c r="J44" s="33">
        <f>D44/I44</f>
        <v>35.5</v>
      </c>
      <c r="K44" s="33">
        <f>IF(D44/H44&gt;I44,I44,D44/H44)</f>
        <v>24</v>
      </c>
      <c r="L44" s="32"/>
      <c r="M44" s="44"/>
    </row>
    <row r="45" spans="1:13" ht="10.15" customHeight="1" x14ac:dyDescent="0.25">
      <c r="A45" s="40" t="s">
        <v>6</v>
      </c>
      <c r="B45" s="39"/>
      <c r="C45" s="45">
        <v>332</v>
      </c>
      <c r="D45" s="40">
        <v>636</v>
      </c>
      <c r="E45" s="43">
        <v>750</v>
      </c>
      <c r="F45" s="42">
        <f>D45-E45</f>
        <v>-114</v>
      </c>
      <c r="G45" s="41">
        <f>IF(F45&gt;0,1,D45/E45)</f>
        <v>0.84799999999999998</v>
      </c>
      <c r="H45" s="33">
        <f>E45/I45</f>
        <v>31.25</v>
      </c>
      <c r="I45" s="33">
        <v>24</v>
      </c>
      <c r="J45" s="33">
        <f>D45/I45</f>
        <v>26.5</v>
      </c>
      <c r="K45" s="33">
        <f>IF(D45/H45&gt;I45,I45,D45/H45)</f>
        <v>20.352</v>
      </c>
      <c r="L45" s="32"/>
      <c r="M45" s="44"/>
    </row>
    <row r="46" spans="1:13" ht="10.15" customHeight="1" x14ac:dyDescent="0.25">
      <c r="A46" s="40" t="s">
        <v>6</v>
      </c>
      <c r="B46" s="39"/>
      <c r="C46" s="45">
        <v>334</v>
      </c>
      <c r="D46" s="40">
        <v>579</v>
      </c>
      <c r="E46" s="43">
        <v>750</v>
      </c>
      <c r="F46" s="42">
        <f>D46-E46</f>
        <v>-171</v>
      </c>
      <c r="G46" s="41">
        <f>IF(F46&gt;0,1,D46/E46)</f>
        <v>0.77200000000000002</v>
      </c>
      <c r="H46" s="33">
        <f>E46/I46</f>
        <v>31.25</v>
      </c>
      <c r="I46" s="33">
        <v>24</v>
      </c>
      <c r="J46" s="33">
        <f>D46/I46</f>
        <v>24.125</v>
      </c>
      <c r="K46" s="33">
        <v>0</v>
      </c>
      <c r="L46" s="32"/>
      <c r="M46" s="44"/>
    </row>
    <row r="47" spans="1:13" ht="10.15" customHeight="1" x14ac:dyDescent="0.25">
      <c r="A47" s="40" t="s">
        <v>6</v>
      </c>
      <c r="B47" s="39"/>
      <c r="C47" s="45">
        <v>403</v>
      </c>
      <c r="D47" s="40">
        <v>768</v>
      </c>
      <c r="E47" s="43">
        <v>750</v>
      </c>
      <c r="F47" s="42">
        <f>D47-E47</f>
        <v>18</v>
      </c>
      <c r="G47" s="41">
        <f>IF(F47&gt;0,1,D47/E47)</f>
        <v>1</v>
      </c>
      <c r="H47" s="33">
        <f>E47/I47</f>
        <v>31.25</v>
      </c>
      <c r="I47" s="33">
        <v>24</v>
      </c>
      <c r="J47" s="33">
        <f>D47/I47</f>
        <v>32</v>
      </c>
      <c r="K47" s="33">
        <f>IF(D47/H47&gt;I47,I47,D47/H47)</f>
        <v>24</v>
      </c>
      <c r="L47" s="32"/>
      <c r="M47" s="44"/>
    </row>
    <row r="48" spans="1:13" ht="10.15" customHeight="1" x14ac:dyDescent="0.25">
      <c r="A48" s="40" t="s">
        <v>6</v>
      </c>
      <c r="B48" s="39"/>
      <c r="C48" s="38">
        <v>408</v>
      </c>
      <c r="D48" s="40">
        <v>576</v>
      </c>
      <c r="E48" s="43">
        <v>750</v>
      </c>
      <c r="F48" s="42">
        <f>D48-E48</f>
        <v>-174</v>
      </c>
      <c r="G48" s="41">
        <f>IF(F48&gt;0,1,D48/E48)</f>
        <v>0.76800000000000002</v>
      </c>
      <c r="H48" s="33">
        <f>E48/I48</f>
        <v>31.25</v>
      </c>
      <c r="I48" s="33">
        <v>24</v>
      </c>
      <c r="J48" s="33">
        <f>D48/I48</f>
        <v>24</v>
      </c>
      <c r="K48" s="33">
        <v>0</v>
      </c>
      <c r="L48" s="32"/>
      <c r="M48" s="44"/>
    </row>
    <row r="49" spans="1:13" ht="10.15" customHeight="1" x14ac:dyDescent="0.25">
      <c r="A49" s="40" t="s">
        <v>6</v>
      </c>
      <c r="B49" s="39"/>
      <c r="C49" s="38">
        <v>409</v>
      </c>
      <c r="D49" s="40">
        <v>468</v>
      </c>
      <c r="E49" s="43">
        <v>750</v>
      </c>
      <c r="F49" s="42">
        <f>D49-E49</f>
        <v>-282</v>
      </c>
      <c r="G49" s="41">
        <f>IF(F49&gt;0,1,D49/E49)</f>
        <v>0.624</v>
      </c>
      <c r="H49" s="33">
        <f>E49/I49</f>
        <v>31.25</v>
      </c>
      <c r="I49" s="33">
        <v>24</v>
      </c>
      <c r="J49" s="33">
        <f>D49/I49</f>
        <v>19.5</v>
      </c>
      <c r="K49" s="33">
        <v>0</v>
      </c>
      <c r="L49" s="32"/>
      <c r="M49" s="44"/>
    </row>
    <row r="50" spans="1:13" ht="10.15" customHeight="1" x14ac:dyDescent="0.25">
      <c r="A50" s="40" t="s">
        <v>6</v>
      </c>
      <c r="B50" s="39"/>
      <c r="C50" s="38">
        <v>410</v>
      </c>
      <c r="D50" s="40">
        <v>568</v>
      </c>
      <c r="E50" s="43">
        <v>750</v>
      </c>
      <c r="F50" s="42">
        <f>D50-E50</f>
        <v>-182</v>
      </c>
      <c r="G50" s="41">
        <f>IF(F50&gt;0,1,D50/E50)</f>
        <v>0.7573333333333333</v>
      </c>
      <c r="H50" s="33">
        <f>E50/I50</f>
        <v>31.25</v>
      </c>
      <c r="I50" s="33">
        <v>24</v>
      </c>
      <c r="J50" s="33">
        <f>D50/I50</f>
        <v>23.666666666666668</v>
      </c>
      <c r="K50" s="33">
        <v>0</v>
      </c>
      <c r="L50" s="32"/>
      <c r="M50" s="44"/>
    </row>
    <row r="51" spans="1:13" ht="10.15" customHeight="1" x14ac:dyDescent="0.25">
      <c r="A51" s="40" t="s">
        <v>6</v>
      </c>
      <c r="B51" s="39"/>
      <c r="C51" s="38">
        <v>418</v>
      </c>
      <c r="D51" s="40">
        <v>873</v>
      </c>
      <c r="E51" s="43">
        <v>750</v>
      </c>
      <c r="F51" s="42">
        <f>D51-E51</f>
        <v>123</v>
      </c>
      <c r="G51" s="41">
        <f>IF(F51&gt;0,1,D51/E51)</f>
        <v>1</v>
      </c>
      <c r="H51" s="33">
        <f>E51/I51</f>
        <v>31.25</v>
      </c>
      <c r="I51" s="33">
        <v>24</v>
      </c>
      <c r="J51" s="33">
        <f>D51/I51</f>
        <v>36.375</v>
      </c>
      <c r="K51" s="33">
        <f>IF(D51/H51&gt;I51,I51,D51/H51)</f>
        <v>24</v>
      </c>
      <c r="L51" s="32"/>
      <c r="M51" s="44"/>
    </row>
    <row r="52" spans="1:13" ht="10.15" customHeight="1" x14ac:dyDescent="0.25">
      <c r="A52" s="40" t="s">
        <v>6</v>
      </c>
      <c r="B52" s="39"/>
      <c r="C52" s="38">
        <v>419</v>
      </c>
      <c r="D52" s="40">
        <v>627</v>
      </c>
      <c r="E52" s="43">
        <v>750</v>
      </c>
      <c r="F52" s="42">
        <f>D52-E52</f>
        <v>-123</v>
      </c>
      <c r="G52" s="41">
        <f>IF(F52&gt;0,1,D52/E52)</f>
        <v>0.83599999999999997</v>
      </c>
      <c r="H52" s="33">
        <f>E52/I52</f>
        <v>31.25</v>
      </c>
      <c r="I52" s="33">
        <v>24</v>
      </c>
      <c r="J52" s="33">
        <f>D52/I52</f>
        <v>26.125</v>
      </c>
      <c r="K52" s="33">
        <f>IF(D52/H52&gt;I52,I52,D52/H52)</f>
        <v>20.064</v>
      </c>
      <c r="L52" s="32"/>
      <c r="M52" s="44"/>
    </row>
    <row r="53" spans="1:13" ht="10.15" customHeight="1" x14ac:dyDescent="0.25">
      <c r="A53" s="40" t="s">
        <v>6</v>
      </c>
      <c r="B53" s="39"/>
      <c r="C53" s="38">
        <v>420</v>
      </c>
      <c r="D53" s="40">
        <v>746</v>
      </c>
      <c r="E53" s="43">
        <v>750</v>
      </c>
      <c r="F53" s="42">
        <f>D53-E53</f>
        <v>-4</v>
      </c>
      <c r="G53" s="41">
        <f>IF(F53&gt;0,1,D53/E53)</f>
        <v>0.9946666666666667</v>
      </c>
      <c r="H53" s="33">
        <f>E53/I53</f>
        <v>31.25</v>
      </c>
      <c r="I53" s="33">
        <v>24</v>
      </c>
      <c r="J53" s="33">
        <f>D53/I53</f>
        <v>31.083333333333332</v>
      </c>
      <c r="K53" s="33">
        <f>IF(D53/H53&gt;I53,I53,D53/H53)</f>
        <v>23.872</v>
      </c>
      <c r="L53" s="32"/>
      <c r="M53" s="44"/>
    </row>
    <row r="54" spans="1:13" ht="10.15" customHeight="1" x14ac:dyDescent="0.25">
      <c r="A54" s="40" t="s">
        <v>6</v>
      </c>
      <c r="B54" s="39"/>
      <c r="C54" s="38">
        <v>422</v>
      </c>
      <c r="D54" s="40">
        <v>906</v>
      </c>
      <c r="E54" s="43">
        <v>750</v>
      </c>
      <c r="F54" s="42">
        <f>D54-E54</f>
        <v>156</v>
      </c>
      <c r="G54" s="41">
        <f>IF(F54&gt;0,1,D54/E54)</f>
        <v>1</v>
      </c>
      <c r="H54" s="33">
        <f>E54/I54</f>
        <v>31.25</v>
      </c>
      <c r="I54" s="33">
        <v>24</v>
      </c>
      <c r="J54" s="33">
        <f>D54/I54</f>
        <v>37.75</v>
      </c>
      <c r="K54" s="33">
        <f>IF(D54/H54&gt;I54,I54,D54/H54)</f>
        <v>24</v>
      </c>
      <c r="L54" s="32"/>
      <c r="M54" s="44"/>
    </row>
    <row r="55" spans="1:13" ht="10.15" customHeight="1" x14ac:dyDescent="0.25">
      <c r="A55" s="40" t="s">
        <v>6</v>
      </c>
      <c r="B55" s="39"/>
      <c r="C55" s="38">
        <v>423</v>
      </c>
      <c r="D55" s="40">
        <v>658</v>
      </c>
      <c r="E55" s="43">
        <v>750</v>
      </c>
      <c r="F55" s="42">
        <f>D55-E55</f>
        <v>-92</v>
      </c>
      <c r="G55" s="41">
        <f>IF(F55&gt;0,1,D55/E55)</f>
        <v>0.8773333333333333</v>
      </c>
      <c r="H55" s="33">
        <f>E55/I55</f>
        <v>31.25</v>
      </c>
      <c r="I55" s="33">
        <v>24</v>
      </c>
      <c r="J55" s="33">
        <f>D55/I55</f>
        <v>27.416666666666668</v>
      </c>
      <c r="K55" s="33">
        <f>IF(D55/H55&gt;I55,I55,D55/H55)</f>
        <v>21.056000000000001</v>
      </c>
      <c r="L55" s="32"/>
      <c r="M55" s="44"/>
    </row>
    <row r="56" spans="1:13" ht="10.15" customHeight="1" x14ac:dyDescent="0.25">
      <c r="A56" s="40" t="s">
        <v>6</v>
      </c>
      <c r="B56" s="39"/>
      <c r="C56" s="38">
        <v>424</v>
      </c>
      <c r="D56" s="40">
        <v>658</v>
      </c>
      <c r="E56" s="43">
        <v>750</v>
      </c>
      <c r="F56" s="42">
        <f>D56-E56</f>
        <v>-92</v>
      </c>
      <c r="G56" s="41">
        <f>IF(F56&gt;0,1,D56/E56)</f>
        <v>0.8773333333333333</v>
      </c>
      <c r="H56" s="33">
        <f>E56/I56</f>
        <v>31.25</v>
      </c>
      <c r="I56" s="33">
        <v>24</v>
      </c>
      <c r="J56" s="33">
        <f>D56/I56</f>
        <v>27.416666666666668</v>
      </c>
      <c r="K56" s="33">
        <f>IF(D56/H56&gt;I56,I56,D56/H56)</f>
        <v>21.056000000000001</v>
      </c>
      <c r="L56" s="32"/>
      <c r="M56" s="44"/>
    </row>
    <row r="57" spans="1:13" ht="10.15" customHeight="1" x14ac:dyDescent="0.25">
      <c r="A57" s="40" t="s">
        <v>6</v>
      </c>
      <c r="B57" s="39"/>
      <c r="C57" s="38">
        <v>425</v>
      </c>
      <c r="D57" s="40">
        <v>660</v>
      </c>
      <c r="E57" s="43">
        <v>750</v>
      </c>
      <c r="F57" s="42">
        <f>D57-E57</f>
        <v>-90</v>
      </c>
      <c r="G57" s="41">
        <f>IF(F57&gt;0,1,D57/E57)</f>
        <v>0.88</v>
      </c>
      <c r="H57" s="33">
        <f>E57/I57</f>
        <v>31.25</v>
      </c>
      <c r="I57" s="33">
        <v>24</v>
      </c>
      <c r="J57" s="33">
        <f>D57/I57</f>
        <v>27.5</v>
      </c>
      <c r="K57" s="33">
        <f>IF(D57/H57&gt;I57,I57,D57/H57)</f>
        <v>21.12</v>
      </c>
      <c r="L57" s="32"/>
      <c r="M57" s="44"/>
    </row>
    <row r="58" spans="1:13" ht="10.15" customHeight="1" x14ac:dyDescent="0.25">
      <c r="A58" s="40" t="s">
        <v>6</v>
      </c>
      <c r="B58" s="39"/>
      <c r="C58" s="38">
        <v>426</v>
      </c>
      <c r="D58" s="40">
        <v>631</v>
      </c>
      <c r="E58" s="43">
        <v>750</v>
      </c>
      <c r="F58" s="42">
        <f>D58-E58</f>
        <v>-119</v>
      </c>
      <c r="G58" s="41">
        <f>IF(F58&gt;0,1,D58/E58)</f>
        <v>0.84133333333333338</v>
      </c>
      <c r="H58" s="33">
        <f>E58/I58</f>
        <v>31.25</v>
      </c>
      <c r="I58" s="33">
        <v>24</v>
      </c>
      <c r="J58" s="33">
        <f>D58/I58</f>
        <v>26.291666666666668</v>
      </c>
      <c r="K58" s="33">
        <f>IF(D58/H58&gt;I58,I58,D58/H58)</f>
        <v>20.192</v>
      </c>
      <c r="L58" s="32"/>
      <c r="M58" s="44"/>
    </row>
    <row r="59" spans="1:13" ht="10.15" customHeight="1" x14ac:dyDescent="0.25">
      <c r="A59" s="40" t="s">
        <v>6</v>
      </c>
      <c r="B59" s="39"/>
      <c r="C59" s="38">
        <v>428</v>
      </c>
      <c r="D59" s="40">
        <v>564</v>
      </c>
      <c r="E59" s="43">
        <v>750</v>
      </c>
      <c r="F59" s="42">
        <f>D59-E59</f>
        <v>-186</v>
      </c>
      <c r="G59" s="41">
        <f>IF(F59&gt;0,1,D59/E59)</f>
        <v>0.752</v>
      </c>
      <c r="H59" s="33">
        <f>E59/I59</f>
        <v>31.25</v>
      </c>
      <c r="I59" s="33">
        <v>24</v>
      </c>
      <c r="J59" s="33">
        <f>D59/I59</f>
        <v>23.5</v>
      </c>
      <c r="K59" s="33">
        <v>0</v>
      </c>
      <c r="L59" s="32"/>
      <c r="M59" s="44"/>
    </row>
    <row r="60" spans="1:13" ht="10.15" customHeight="1" x14ac:dyDescent="0.25">
      <c r="A60" s="40" t="s">
        <v>6</v>
      </c>
      <c r="B60" s="39"/>
      <c r="C60" s="38">
        <v>430</v>
      </c>
      <c r="D60" s="40">
        <v>631</v>
      </c>
      <c r="E60" s="43">
        <v>750</v>
      </c>
      <c r="F60" s="42">
        <f>D60-E60</f>
        <v>-119</v>
      </c>
      <c r="G60" s="41">
        <f>IF(F60&gt;0,1,D60/E60)</f>
        <v>0.84133333333333338</v>
      </c>
      <c r="H60" s="33">
        <f>E60/I60</f>
        <v>31.25</v>
      </c>
      <c r="I60" s="33">
        <v>24</v>
      </c>
      <c r="J60" s="33">
        <f>D60/I60</f>
        <v>26.291666666666668</v>
      </c>
      <c r="K60" s="33">
        <f>IF(D60/H60&gt;I60,I60,D60/H60)</f>
        <v>20.192</v>
      </c>
      <c r="L60" s="32"/>
      <c r="M60" s="31"/>
    </row>
    <row r="61" spans="1:13" ht="9.9499999999999993" customHeight="1" x14ac:dyDescent="0.25">
      <c r="A61" s="40" t="s">
        <v>6</v>
      </c>
      <c r="B61" s="39"/>
      <c r="C61" s="38">
        <v>432</v>
      </c>
      <c r="D61" s="40">
        <v>654</v>
      </c>
      <c r="E61" s="43">
        <v>750</v>
      </c>
      <c r="F61" s="42">
        <f>D61-E61</f>
        <v>-96</v>
      </c>
      <c r="G61" s="41">
        <f>IF(F61&gt;0,1,D61/E61)</f>
        <v>0.872</v>
      </c>
      <c r="H61" s="33">
        <f>E61/I61</f>
        <v>31.25</v>
      </c>
      <c r="I61" s="33">
        <v>24</v>
      </c>
      <c r="J61" s="33">
        <f>D61/I61</f>
        <v>27.25</v>
      </c>
      <c r="K61" s="33">
        <f>IF(D61/H61&gt;I61,I61,D61/H61)</f>
        <v>20.928000000000001</v>
      </c>
      <c r="L61" s="32"/>
      <c r="M61" s="31"/>
    </row>
    <row r="62" spans="1:13" ht="9.9499999999999993" customHeight="1" x14ac:dyDescent="0.25">
      <c r="A62" s="40" t="s">
        <v>6</v>
      </c>
      <c r="B62" s="39"/>
      <c r="C62" s="38">
        <v>433</v>
      </c>
      <c r="D62" s="40">
        <v>686</v>
      </c>
      <c r="E62" s="43">
        <v>750</v>
      </c>
      <c r="F62" s="42">
        <f>D62-E62</f>
        <v>-64</v>
      </c>
      <c r="G62" s="41">
        <f>IF(F62&gt;0,1,D62/E62)</f>
        <v>0.91466666666666663</v>
      </c>
      <c r="H62" s="33">
        <f>E62/I62</f>
        <v>31.25</v>
      </c>
      <c r="I62" s="33">
        <v>24</v>
      </c>
      <c r="J62" s="33">
        <f>D62/I62</f>
        <v>28.583333333333332</v>
      </c>
      <c r="K62" s="33">
        <f>IF(D62/H62&gt;I62,I62,D62/H62)</f>
        <v>21.952000000000002</v>
      </c>
      <c r="L62" s="32"/>
      <c r="M62" s="31"/>
    </row>
    <row r="63" spans="1:13" ht="9.9499999999999993" customHeight="1" x14ac:dyDescent="0.25">
      <c r="A63" s="40" t="s">
        <v>6</v>
      </c>
      <c r="B63" s="39"/>
      <c r="C63" s="38">
        <v>434</v>
      </c>
      <c r="D63" s="40">
        <v>725</v>
      </c>
      <c r="E63" s="43">
        <v>750</v>
      </c>
      <c r="F63" s="42">
        <f>D63-E63</f>
        <v>-25</v>
      </c>
      <c r="G63" s="41">
        <f>IF(F63&gt;0,1,D63/E63)</f>
        <v>0.96666666666666667</v>
      </c>
      <c r="H63" s="33">
        <f>E63/I63</f>
        <v>31.25</v>
      </c>
      <c r="I63" s="33">
        <v>24</v>
      </c>
      <c r="J63" s="33">
        <f>D63/I63</f>
        <v>30.208333333333332</v>
      </c>
      <c r="K63" s="33">
        <f>IF(D63/H63&gt;I63,I63,D63/H63)</f>
        <v>23.2</v>
      </c>
      <c r="L63" s="32"/>
      <c r="M63" s="31"/>
    </row>
    <row r="64" spans="1:13" ht="9.9499999999999993" customHeight="1" x14ac:dyDescent="0.25">
      <c r="A64" s="40" t="s">
        <v>6</v>
      </c>
      <c r="B64" s="39"/>
      <c r="C64" s="38">
        <v>435</v>
      </c>
      <c r="D64" s="40">
        <v>684</v>
      </c>
      <c r="E64" s="43">
        <v>750</v>
      </c>
      <c r="F64" s="42">
        <f>D64-E64</f>
        <v>-66</v>
      </c>
      <c r="G64" s="41">
        <f>IF(F64&gt;0,1,D64/E64)</f>
        <v>0.91200000000000003</v>
      </c>
      <c r="H64" s="33">
        <f>E64/I64</f>
        <v>31.25</v>
      </c>
      <c r="I64" s="33">
        <v>24</v>
      </c>
      <c r="J64" s="33">
        <f>D64/I64</f>
        <v>28.5</v>
      </c>
      <c r="K64" s="33">
        <f>IF(D64/H64&gt;I64,I64,D64/H64)</f>
        <v>21.888000000000002</v>
      </c>
      <c r="L64" s="32"/>
      <c r="M64" s="31"/>
    </row>
    <row r="65" spans="1:15" ht="9.9499999999999993" customHeight="1" x14ac:dyDescent="0.25">
      <c r="A65" s="40" t="s">
        <v>6</v>
      </c>
      <c r="B65" s="39"/>
      <c r="C65" s="38">
        <v>437</v>
      </c>
      <c r="D65" s="40">
        <v>716</v>
      </c>
      <c r="E65" s="43">
        <v>750</v>
      </c>
      <c r="F65" s="42">
        <f>D65-E65</f>
        <v>-34</v>
      </c>
      <c r="G65" s="41">
        <f>IF(F65&gt;0,1,D65/E65)</f>
        <v>0.95466666666666666</v>
      </c>
      <c r="H65" s="33">
        <f>E65/I65</f>
        <v>31.25</v>
      </c>
      <c r="I65" s="33">
        <v>24</v>
      </c>
      <c r="J65" s="33">
        <f>D65/I65</f>
        <v>29.833333333333332</v>
      </c>
      <c r="K65" s="33">
        <f>IF(D65/H65&gt;I65,I65,D65/H65)</f>
        <v>22.911999999999999</v>
      </c>
      <c r="L65" s="32"/>
      <c r="M65" s="31"/>
    </row>
    <row r="66" spans="1:15" ht="9.9499999999999993" customHeight="1" x14ac:dyDescent="0.25">
      <c r="A66" s="40" t="s">
        <v>6</v>
      </c>
      <c r="B66" s="39"/>
      <c r="C66" s="38">
        <v>438</v>
      </c>
      <c r="D66" s="40">
        <v>851</v>
      </c>
      <c r="E66" s="43">
        <v>750</v>
      </c>
      <c r="F66" s="42">
        <f>D66-E66</f>
        <v>101</v>
      </c>
      <c r="G66" s="41">
        <f>IF(F66&gt;0,1,D66/E66)</f>
        <v>1</v>
      </c>
      <c r="H66" s="33">
        <f>E66/I66</f>
        <v>31.25</v>
      </c>
      <c r="I66" s="33">
        <v>24</v>
      </c>
      <c r="J66" s="33">
        <f>D66/I66</f>
        <v>35.458333333333336</v>
      </c>
      <c r="K66" s="33">
        <f>IF(D66/H66&gt;I66,I66,D66/H66)</f>
        <v>24</v>
      </c>
      <c r="L66" s="32"/>
      <c r="M66" s="31"/>
    </row>
    <row r="67" spans="1:15" ht="9.9499999999999993" customHeight="1" thickBot="1" x14ac:dyDescent="0.3">
      <c r="A67" s="40" t="s">
        <v>6</v>
      </c>
      <c r="B67" s="39"/>
      <c r="C67" s="38" t="s">
        <v>5</v>
      </c>
      <c r="D67" s="37">
        <v>490</v>
      </c>
      <c r="E67" s="36">
        <v>750</v>
      </c>
      <c r="F67" s="35">
        <f>D67-E67</f>
        <v>-260</v>
      </c>
      <c r="G67" s="34">
        <f>IF(F67&gt;0,1,D67/E67)</f>
        <v>0.65333333333333332</v>
      </c>
      <c r="H67" s="33">
        <f>E67/I67</f>
        <v>31.25</v>
      </c>
      <c r="I67" s="33">
        <v>24</v>
      </c>
      <c r="J67" s="33">
        <f>D67/I67</f>
        <v>20.416666666666668</v>
      </c>
      <c r="K67" s="33">
        <v>0</v>
      </c>
      <c r="L67" s="32"/>
      <c r="M67" s="31"/>
    </row>
    <row r="68" spans="1:15" ht="12.75" customHeight="1" thickBot="1" x14ac:dyDescent="0.3">
      <c r="A68" s="30"/>
      <c r="B68" s="13"/>
      <c r="C68" s="29"/>
      <c r="D68" s="8" t="s">
        <v>4</v>
      </c>
      <c r="E68" s="7"/>
      <c r="F68" s="6"/>
      <c r="G68" s="9">
        <f>AVERAGE(G10:G67)</f>
        <v>0.85165517241379329</v>
      </c>
      <c r="H68" s="28"/>
      <c r="I68" s="27"/>
      <c r="J68" s="26"/>
      <c r="K68" s="25"/>
      <c r="L68" s="24"/>
      <c r="M68" s="23"/>
      <c r="N68" s="16"/>
      <c r="O68" s="22"/>
    </row>
    <row r="69" spans="1:15" ht="12.75" customHeight="1" thickBot="1" x14ac:dyDescent="0.3">
      <c r="A69" s="21"/>
      <c r="B69" s="20"/>
      <c r="C69" s="19"/>
      <c r="D69" s="11" t="s">
        <v>3</v>
      </c>
      <c r="E69" s="10"/>
      <c r="F69" s="10"/>
      <c r="G69" s="18">
        <v>624</v>
      </c>
      <c r="H69" s="8" t="s">
        <v>2</v>
      </c>
      <c r="I69" s="7"/>
      <c r="J69" s="6"/>
      <c r="K69" s="5">
        <f>SUM(K10:K67)</f>
        <v>913.92000000000007</v>
      </c>
      <c r="L69" s="17"/>
      <c r="M69" s="16"/>
      <c r="N69" s="4"/>
      <c r="O69" s="15"/>
    </row>
    <row r="70" spans="1:15" ht="12.75" customHeight="1" thickBot="1" x14ac:dyDescent="0.3">
      <c r="A70" s="14"/>
      <c r="B70" s="13"/>
      <c r="C70" s="12"/>
      <c r="D70" s="11" t="s">
        <v>1</v>
      </c>
      <c r="E70" s="10"/>
      <c r="F70" s="10"/>
      <c r="G70" s="9">
        <f>G69/K70</f>
        <v>0.80326248146317347</v>
      </c>
      <c r="H70" s="8" t="s">
        <v>0</v>
      </c>
      <c r="I70" s="7"/>
      <c r="J70" s="6"/>
      <c r="K70" s="5">
        <f>K69*0.85</f>
        <v>776.83199999999999</v>
      </c>
      <c r="N70" s="4"/>
      <c r="O70" s="3"/>
    </row>
  </sheetData>
  <mergeCells count="21">
    <mergeCell ref="A1:B1"/>
    <mergeCell ref="C1:I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C8:M8"/>
    <mergeCell ref="B11:B68"/>
    <mergeCell ref="A69:B70"/>
    <mergeCell ref="N69:N70"/>
    <mergeCell ref="D69:F69"/>
    <mergeCell ref="D70:F70"/>
    <mergeCell ref="H69:J69"/>
    <mergeCell ref="D68:F68"/>
    <mergeCell ref="H70:J70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2013-02-04T16:17:05Z</dcterms:created>
  <dcterms:modified xsi:type="dcterms:W3CDTF">2013-02-04T16:18:07Z</dcterms:modified>
</cp:coreProperties>
</file>