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'Capacity-FQI_K-8'!$A$1:$O$38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/>
  <c r="H14" i="1"/>
  <c r="J14" i="1"/>
  <c r="K14" i="1"/>
  <c r="F15" i="1"/>
  <c r="G15" i="1" s="1"/>
  <c r="H15" i="1"/>
  <c r="J15" i="1"/>
  <c r="K15" i="1"/>
  <c r="F16" i="1"/>
  <c r="G16" i="1"/>
  <c r="H16" i="1"/>
  <c r="J16" i="1"/>
  <c r="K16" i="1"/>
  <c r="F17" i="1"/>
  <c r="G17" i="1"/>
  <c r="H17" i="1"/>
  <c r="K17" i="1" s="1"/>
  <c r="J17" i="1"/>
  <c r="F18" i="1"/>
  <c r="G18" i="1"/>
  <c r="H18" i="1"/>
  <c r="J18" i="1"/>
  <c r="K18" i="1"/>
  <c r="F19" i="1"/>
  <c r="G19" i="1" s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/>
  <c r="H22" i="1"/>
  <c r="J22" i="1"/>
  <c r="K22" i="1"/>
  <c r="F23" i="1"/>
  <c r="G23" i="1"/>
  <c r="H23" i="1"/>
  <c r="J23" i="1"/>
  <c r="K23" i="1"/>
  <c r="F24" i="1"/>
  <c r="G24" i="1"/>
  <c r="H24" i="1"/>
  <c r="J24" i="1"/>
  <c r="K24" i="1"/>
  <c r="F25" i="1"/>
  <c r="G25" i="1"/>
  <c r="H25" i="1"/>
  <c r="K25" i="1" s="1"/>
  <c r="J25" i="1"/>
  <c r="F26" i="1"/>
  <c r="G26" i="1"/>
  <c r="H26" i="1"/>
  <c r="J26" i="1"/>
  <c r="K26" i="1"/>
  <c r="F27" i="1"/>
  <c r="G27" i="1" s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/>
  <c r="H30" i="1"/>
  <c r="J30" i="1"/>
  <c r="K30" i="1"/>
  <c r="F31" i="1"/>
  <c r="G31" i="1"/>
  <c r="H31" i="1"/>
  <c r="J31" i="1"/>
  <c r="K31" i="1"/>
  <c r="F32" i="1"/>
  <c r="G32" i="1"/>
  <c r="H32" i="1"/>
  <c r="J32" i="1"/>
  <c r="K32" i="1"/>
  <c r="F33" i="1"/>
  <c r="G33" i="1"/>
  <c r="H33" i="1"/>
  <c r="K33" i="1" s="1"/>
  <c r="J33" i="1"/>
  <c r="F34" i="1"/>
  <c r="G34" i="1"/>
  <c r="H34" i="1"/>
  <c r="J34" i="1"/>
  <c r="K34" i="1"/>
  <c r="F35" i="1"/>
  <c r="G35" i="1" s="1"/>
  <c r="H35" i="1"/>
  <c r="J35" i="1"/>
  <c r="K35" i="1"/>
  <c r="K39" i="1" l="1"/>
  <c r="K40" i="1" s="1"/>
  <c r="G36" i="1"/>
  <c r="K37" i="1"/>
  <c r="K38" i="1" s="1"/>
  <c r="G38" i="1" s="1"/>
</calcChain>
</file>

<file path=xl/sharedStrings.xml><?xml version="1.0" encoding="utf-8"?>
<sst xmlns="http://schemas.openxmlformats.org/spreadsheetml/2006/main" count="74" uniqueCount="46">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</sst>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4"/>
    <xf numFmtId="0" fontId="2" fillId="0" borderId="0" xfId="4" applyBorder="1"/>
    <xf numFmtId="0" fontId="2" fillId="0" borderId="0" xfId="4" applyAlignment="1">
      <alignment horizontal="right"/>
    </xf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1" fontId="7" fillId="0" borderId="18" xfId="4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2" fillId="0" borderId="16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center"/>
    </xf>
    <xf numFmtId="9" fontId="7" fillId="0" borderId="21" xfId="3" applyFont="1" applyBorder="1" applyAlignment="1">
      <alignment horizontal="right" vertical="center"/>
    </xf>
    <xf numFmtId="164" fontId="7" fillId="0" borderId="21" xfId="4" applyNumberFormat="1" applyFont="1" applyBorder="1" applyAlignment="1">
      <alignment horizontal="right" vertical="center"/>
    </xf>
    <xf numFmtId="0" fontId="7" fillId="0" borderId="21" xfId="4" applyFont="1" applyBorder="1" applyAlignment="1">
      <alignment horizontal="right" vertical="center"/>
    </xf>
    <xf numFmtId="0" fontId="9" fillId="0" borderId="21" xfId="5" applyFont="1" applyBorder="1" applyAlignment="1">
      <alignment vertical="center"/>
    </xf>
    <xf numFmtId="0" fontId="9" fillId="0" borderId="21" xfId="5" applyFont="1" applyBorder="1" applyAlignment="1">
      <alignment horizontal="center" vertical="center"/>
    </xf>
    <xf numFmtId="0" fontId="2" fillId="0" borderId="20" xfId="4" applyBorder="1" applyAlignment="1">
      <alignment horizontal="left" vertical="center"/>
    </xf>
    <xf numFmtId="0" fontId="9" fillId="0" borderId="16" xfId="5" applyFont="1" applyBorder="1" applyAlignment="1">
      <alignment vertical="center"/>
    </xf>
    <xf numFmtId="9" fontId="7" fillId="0" borderId="16" xfId="3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horizontal="center" vertical="center"/>
    </xf>
    <xf numFmtId="0" fontId="7" fillId="0" borderId="16" xfId="4" applyFont="1" applyBorder="1" applyAlignment="1">
      <alignment horizontal="left" vertical="top"/>
    </xf>
    <xf numFmtId="0" fontId="2" fillId="0" borderId="20" xfId="4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20" xfId="4" applyBorder="1" applyAlignment="1">
      <alignment horizontal="right" vertical="top"/>
    </xf>
    <xf numFmtId="0" fontId="2" fillId="0" borderId="16" xfId="4" applyBorder="1" applyAlignment="1">
      <alignment horizontal="right" vertical="center"/>
    </xf>
    <xf numFmtId="0" fontId="2" fillId="0" borderId="23" xfId="4" applyBorder="1" applyAlignment="1">
      <alignment horizontal="right" vertical="center"/>
    </xf>
    <xf numFmtId="0" fontId="2" fillId="0" borderId="16" xfId="4" applyBorder="1" applyAlignment="1">
      <alignment horizontal="left" vertical="center"/>
    </xf>
    <xf numFmtId="0" fontId="2" fillId="0" borderId="16" xfId="4" applyBorder="1" applyAlignment="1">
      <alignment horizontal="center" vertical="center"/>
    </xf>
    <xf numFmtId="0" fontId="5" fillId="0" borderId="16" xfId="4" applyFont="1" applyBorder="1" applyAlignment="1">
      <alignment horizontal="left" vertical="center"/>
    </xf>
    <xf numFmtId="0" fontId="2" fillId="0" borderId="15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20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15" xfId="4" applyFont="1" applyBorder="1" applyAlignment="1">
      <alignment horizontal="right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15" xfId="4" applyFont="1" applyBorder="1" applyAlignment="1">
      <alignment horizontal="center" vertical="top" wrapText="1"/>
    </xf>
    <xf numFmtId="0" fontId="3" fillId="0" borderId="15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25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25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25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25" xfId="3" applyFont="1" applyBorder="1"/>
    <xf numFmtId="9" fontId="17" fillId="0" borderId="25" xfId="3" applyFont="1" applyBorder="1" applyAlignment="1">
      <alignment horizontal="right"/>
    </xf>
    <xf numFmtId="0" fontId="17" fillId="0" borderId="25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ssex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ssex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Sussex Avenue</v>
          </cell>
        </row>
        <row r="2">
          <cell r="C2">
            <v>64327</v>
          </cell>
        </row>
        <row r="5">
          <cell r="C5">
            <v>112</v>
          </cell>
        </row>
        <row r="65">
          <cell r="H65">
            <v>13267443.75</v>
          </cell>
          <cell r="P65">
            <v>6895037.5641977172</v>
          </cell>
          <cell r="Q65">
            <v>0.51969600882594413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37">
          <cell r="G37">
            <v>0.85108220211161389</v>
          </cell>
        </row>
        <row r="48">
          <cell r="G48">
            <v>0.46201551655398371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2" customFormat="1" ht="20.25" customHeight="1" x14ac:dyDescent="0.3">
      <c r="A1" s="82" t="s">
        <v>31</v>
      </c>
      <c r="B1" s="82"/>
      <c r="C1" s="81" t="str">
        <f>'[1]Uniformat FCI'!C1:G1</f>
        <v>Sussex Avenue</v>
      </c>
      <c r="D1" s="81"/>
      <c r="E1" s="81"/>
      <c r="F1" s="83" t="s">
        <v>32</v>
      </c>
      <c r="G1" s="83"/>
      <c r="H1" s="83"/>
      <c r="I1" s="83"/>
      <c r="J1" s="83"/>
      <c r="K1" s="83"/>
      <c r="L1" s="83"/>
      <c r="M1" s="79"/>
      <c r="N1" s="79"/>
      <c r="O1" s="79"/>
      <c r="P1" s="78"/>
    </row>
    <row r="2" spans="1:16" s="72" customFormat="1" ht="15" customHeight="1" x14ac:dyDescent="0.25">
      <c r="A2" s="76" t="s">
        <v>29</v>
      </c>
      <c r="B2" s="76"/>
      <c r="C2" s="84">
        <f>'[1]Uniformat FCI'!C2</f>
        <v>64327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72" customFormat="1" ht="15" customHeight="1" x14ac:dyDescent="0.25">
      <c r="A3" s="76" t="s">
        <v>33</v>
      </c>
      <c r="B3" s="76"/>
      <c r="C3" s="85">
        <v>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72" customFormat="1" ht="15" customHeight="1" x14ac:dyDescent="0.25">
      <c r="A4" s="76" t="s">
        <v>28</v>
      </c>
      <c r="B4" s="76"/>
      <c r="C4" s="86">
        <f>'[1]Uniformat FCI'!C5</f>
        <v>112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72" customFormat="1" ht="15" customHeight="1" x14ac:dyDescent="0.25">
      <c r="A5" s="87"/>
      <c r="B5" s="87"/>
      <c r="C5" s="75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72" customFormat="1" ht="15" customHeight="1" x14ac:dyDescent="0.25">
      <c r="A6" s="87" t="s">
        <v>34</v>
      </c>
      <c r="B6" s="87"/>
      <c r="C6" s="75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7.5" customHeight="1" x14ac:dyDescent="0.25">
      <c r="A7" s="88"/>
      <c r="B7" s="88"/>
      <c r="C7" s="88"/>
    </row>
    <row r="8" spans="1:16" x14ac:dyDescent="0.25">
      <c r="A8" s="89" t="s">
        <v>35</v>
      </c>
      <c r="B8" s="88"/>
      <c r="C8" s="90">
        <f>'[1]Uniformat FCI'!Q65</f>
        <v>0.51969600882594413</v>
      </c>
    </row>
    <row r="9" spans="1:16" ht="3.75" customHeight="1" x14ac:dyDescent="0.25">
      <c r="A9" s="88"/>
      <c r="B9" s="88"/>
      <c r="C9" s="91"/>
    </row>
    <row r="10" spans="1:16" x14ac:dyDescent="0.25">
      <c r="A10" s="89" t="s">
        <v>36</v>
      </c>
      <c r="B10" s="88"/>
      <c r="C10" s="90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88"/>
      <c r="B11" s="88"/>
      <c r="C11" s="91"/>
    </row>
    <row r="12" spans="1:16" x14ac:dyDescent="0.25">
      <c r="A12" s="89" t="s">
        <v>37</v>
      </c>
      <c r="B12" s="88"/>
      <c r="C12" s="92">
        <f>'[1]Uniformat FCI'!P65</f>
        <v>6895037.5641977172</v>
      </c>
    </row>
    <row r="13" spans="1:16" ht="3.75" customHeight="1" x14ac:dyDescent="0.25">
      <c r="A13" s="89"/>
      <c r="B13" s="88"/>
      <c r="C13" s="91"/>
    </row>
    <row r="14" spans="1:16" x14ac:dyDescent="0.25">
      <c r="A14" s="89" t="s">
        <v>38</v>
      </c>
      <c r="B14" s="88"/>
      <c r="C14" s="92">
        <f>'[1]Uniformat FCI'!H65</f>
        <v>13267443.75</v>
      </c>
    </row>
    <row r="15" spans="1:16" ht="3.75" customHeight="1" x14ac:dyDescent="0.25">
      <c r="A15" s="88"/>
      <c r="B15" s="88"/>
      <c r="C15" s="93"/>
    </row>
    <row r="16" spans="1:16" x14ac:dyDescent="0.25">
      <c r="A16" s="89"/>
      <c r="B16" s="88"/>
      <c r="C16" s="93"/>
    </row>
    <row r="17" spans="1:3" ht="15" customHeight="1" x14ac:dyDescent="0.25">
      <c r="A17" s="94" t="s">
        <v>39</v>
      </c>
      <c r="B17" s="88"/>
      <c r="C17" s="93"/>
    </row>
    <row r="18" spans="1:3" ht="7.5" customHeight="1" x14ac:dyDescent="0.25">
      <c r="A18" s="88"/>
      <c r="B18" s="88"/>
      <c r="C18" s="95"/>
    </row>
    <row r="19" spans="1:3" x14ac:dyDescent="0.25">
      <c r="A19" s="89" t="s">
        <v>5</v>
      </c>
      <c r="B19" s="88"/>
      <c r="C19" s="96">
        <v>497</v>
      </c>
    </row>
    <row r="20" spans="1:3" ht="3.75" customHeight="1" x14ac:dyDescent="0.25">
      <c r="A20" s="88"/>
      <c r="B20" s="88"/>
      <c r="C20" s="93"/>
    </row>
    <row r="21" spans="1:3" x14ac:dyDescent="0.25">
      <c r="A21" s="89" t="s">
        <v>40</v>
      </c>
      <c r="B21" s="88"/>
      <c r="C21" s="96">
        <v>444</v>
      </c>
    </row>
    <row r="22" spans="1:3" ht="3.75" customHeight="1" x14ac:dyDescent="0.25">
      <c r="A22" s="89"/>
      <c r="B22" s="88"/>
      <c r="C22" s="97"/>
    </row>
    <row r="23" spans="1:3" x14ac:dyDescent="0.25">
      <c r="A23" s="89" t="s">
        <v>2</v>
      </c>
      <c r="B23" s="88"/>
      <c r="C23" s="96">
        <v>432</v>
      </c>
    </row>
    <row r="24" spans="1:3" ht="3.75" customHeight="1" x14ac:dyDescent="0.25">
      <c r="A24" s="89"/>
      <c r="B24" s="88"/>
      <c r="C24" s="93"/>
    </row>
    <row r="25" spans="1:3" x14ac:dyDescent="0.25">
      <c r="A25" s="89" t="s">
        <v>3</v>
      </c>
      <c r="B25" s="88"/>
      <c r="C25" s="98">
        <f>C19/C23</f>
        <v>1.150462962962963</v>
      </c>
    </row>
    <row r="26" spans="1:3" ht="3.75" customHeight="1" x14ac:dyDescent="0.25">
      <c r="A26" s="88"/>
      <c r="B26" s="88"/>
      <c r="C26" s="93"/>
    </row>
    <row r="27" spans="1:3" x14ac:dyDescent="0.25">
      <c r="A27" s="88"/>
      <c r="B27" s="88"/>
      <c r="C27" s="93"/>
    </row>
    <row r="28" spans="1:3" ht="15" customHeight="1" x14ac:dyDescent="0.25">
      <c r="A28" s="94" t="s">
        <v>41</v>
      </c>
      <c r="B28" s="88"/>
      <c r="C28" s="93"/>
    </row>
    <row r="29" spans="1:3" ht="7.5" customHeight="1" x14ac:dyDescent="0.25">
      <c r="A29" s="88"/>
      <c r="B29" s="88"/>
      <c r="C29" s="93"/>
    </row>
    <row r="30" spans="1:3" x14ac:dyDescent="0.25">
      <c r="A30" s="89" t="s">
        <v>42</v>
      </c>
      <c r="B30" s="88"/>
      <c r="C30" s="99">
        <f>'[2]Education Adequecy'!G37</f>
        <v>0.85108220211161389</v>
      </c>
    </row>
    <row r="31" spans="1:3" ht="3.75" customHeight="1" x14ac:dyDescent="0.25">
      <c r="A31" s="88"/>
      <c r="B31" s="88"/>
      <c r="C31" s="93"/>
    </row>
    <row r="32" spans="1:3" x14ac:dyDescent="0.25">
      <c r="A32" s="89" t="s">
        <v>43</v>
      </c>
      <c r="B32" s="88"/>
      <c r="C32" s="100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89"/>
      <c r="B33" s="88"/>
      <c r="C33" s="93"/>
    </row>
    <row r="34" spans="1:3" x14ac:dyDescent="0.25">
      <c r="A34" s="89" t="s">
        <v>44</v>
      </c>
      <c r="B34" s="88"/>
      <c r="C34" s="99">
        <f>'[2]Education Adequecy'!G48</f>
        <v>0.46201551655398371</v>
      </c>
    </row>
    <row r="35" spans="1:3" ht="3.75" customHeight="1" x14ac:dyDescent="0.25">
      <c r="A35" s="88"/>
      <c r="B35" s="88"/>
      <c r="C35" s="93"/>
    </row>
    <row r="36" spans="1:3" x14ac:dyDescent="0.25">
      <c r="A36" s="89" t="s">
        <v>45</v>
      </c>
      <c r="B36" s="88"/>
      <c r="C36" s="100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8"/>
      <c r="B37" s="88"/>
      <c r="C37" s="88"/>
    </row>
    <row r="38" spans="1:3" x14ac:dyDescent="0.25">
      <c r="A38" s="88"/>
      <c r="B38" s="88"/>
      <c r="C38" s="88"/>
    </row>
    <row r="39" spans="1:3" x14ac:dyDescent="0.25">
      <c r="A39" s="88"/>
      <c r="B39" s="88"/>
      <c r="C39" s="88"/>
    </row>
    <row r="40" spans="1:3" x14ac:dyDescent="0.25">
      <c r="A40" s="88"/>
      <c r="B40" s="88"/>
      <c r="C40" s="88"/>
    </row>
    <row r="41" spans="1:3" x14ac:dyDescent="0.25">
      <c r="A41" s="88"/>
      <c r="B41" s="88"/>
      <c r="C41" s="8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K40" sqref="K4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8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2" customFormat="1" ht="18" x14ac:dyDescent="0.25">
      <c r="A1" s="82" t="s">
        <v>31</v>
      </c>
      <c r="B1" s="82"/>
      <c r="C1" s="81" t="str">
        <f>'[1]Uniformat FCI'!C1:G1</f>
        <v>Sussex Avenue</v>
      </c>
      <c r="D1" s="81"/>
      <c r="E1" s="81"/>
      <c r="F1" s="81"/>
      <c r="G1" s="81"/>
      <c r="H1" s="81"/>
      <c r="I1" s="81"/>
      <c r="J1" s="80" t="s">
        <v>30</v>
      </c>
      <c r="K1" s="80"/>
      <c r="L1" s="80"/>
      <c r="M1" s="80"/>
      <c r="N1" s="80"/>
      <c r="O1" s="80"/>
      <c r="P1" s="79"/>
      <c r="Q1" s="79"/>
      <c r="R1" s="79"/>
      <c r="S1" s="78"/>
    </row>
    <row r="2" spans="1:19" s="72" customFormat="1" ht="12.75" customHeight="1" x14ac:dyDescent="0.25">
      <c r="A2" s="76" t="s">
        <v>29</v>
      </c>
      <c r="B2" s="76"/>
      <c r="C2" s="77">
        <f>'[1]Uniformat FCI'!C2</f>
        <v>64327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3"/>
      <c r="Q2" s="73"/>
      <c r="R2" s="73"/>
      <c r="S2" s="73"/>
    </row>
    <row r="3" spans="1:19" s="72" customFormat="1" ht="12.75" customHeight="1" x14ac:dyDescent="0.25">
      <c r="A3" s="76" t="s">
        <v>28</v>
      </c>
      <c r="B3" s="76"/>
      <c r="C3" s="75">
        <f>'[1]Uniformat FCI'!C5</f>
        <v>112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73"/>
      <c r="Q3" s="73"/>
      <c r="R3" s="73"/>
      <c r="S3" s="73"/>
    </row>
    <row r="5" spans="1:19" ht="5.25" customHeight="1" x14ac:dyDescent="0.25"/>
    <row r="6" spans="1:19" ht="12.2" customHeight="1" x14ac:dyDescent="0.25">
      <c r="A6" s="63" t="s">
        <v>24</v>
      </c>
      <c r="B6" s="64"/>
      <c r="C6" s="63" t="s">
        <v>27</v>
      </c>
      <c r="D6" s="71" t="s">
        <v>26</v>
      </c>
      <c r="E6" s="71"/>
      <c r="F6" s="71"/>
      <c r="G6" s="70"/>
      <c r="H6" s="69" t="s">
        <v>25</v>
      </c>
      <c r="I6" s="68"/>
      <c r="J6" s="68"/>
      <c r="K6" s="67"/>
      <c r="L6" s="64"/>
      <c r="M6" s="63" t="s">
        <v>14</v>
      </c>
    </row>
    <row r="7" spans="1:19" ht="18.600000000000001" customHeight="1" x14ac:dyDescent="0.25">
      <c r="A7" s="63" t="s">
        <v>24</v>
      </c>
      <c r="B7" s="64"/>
      <c r="C7" s="63" t="s">
        <v>23</v>
      </c>
      <c r="D7" s="65" t="s">
        <v>22</v>
      </c>
      <c r="E7" s="65" t="s">
        <v>21</v>
      </c>
      <c r="F7" s="65" t="s">
        <v>20</v>
      </c>
      <c r="G7" s="66" t="s">
        <v>19</v>
      </c>
      <c r="H7" s="65" t="s">
        <v>18</v>
      </c>
      <c r="I7" s="65" t="s">
        <v>17</v>
      </c>
      <c r="J7" s="65" t="s">
        <v>16</v>
      </c>
      <c r="K7" s="65" t="s">
        <v>15</v>
      </c>
      <c r="L7" s="64"/>
      <c r="M7" s="63" t="s">
        <v>14</v>
      </c>
    </row>
    <row r="8" spans="1:19" ht="3.2" customHeight="1" x14ac:dyDescent="0.25">
      <c r="A8" s="62"/>
      <c r="B8" s="20"/>
      <c r="C8" s="61"/>
      <c r="D8" s="59"/>
      <c r="E8" s="59"/>
      <c r="F8" s="59"/>
      <c r="G8" s="59"/>
      <c r="H8" s="59"/>
      <c r="I8" s="59"/>
      <c r="J8" s="59"/>
      <c r="K8" s="59"/>
      <c r="L8" s="60"/>
      <c r="M8" s="59"/>
      <c r="N8" s="20"/>
      <c r="O8" s="20"/>
    </row>
    <row r="9" spans="1:19" ht="10.15" customHeight="1" x14ac:dyDescent="0.25">
      <c r="A9" s="58" t="s">
        <v>13</v>
      </c>
      <c r="B9" s="50"/>
      <c r="C9" s="57"/>
      <c r="D9" s="56"/>
      <c r="E9" s="54"/>
      <c r="F9" s="54"/>
      <c r="G9" s="54"/>
      <c r="H9" s="55"/>
      <c r="I9" s="54"/>
      <c r="J9" s="54"/>
      <c r="K9" s="54"/>
      <c r="L9" s="53"/>
      <c r="M9" s="52"/>
      <c r="N9" s="51"/>
      <c r="O9" s="20"/>
    </row>
    <row r="10" spans="1:19" ht="10.15" customHeight="1" x14ac:dyDescent="0.25">
      <c r="A10" s="45" t="s">
        <v>12</v>
      </c>
      <c r="B10" s="50"/>
      <c r="C10" s="48">
        <v>197</v>
      </c>
      <c r="D10" s="45">
        <v>814</v>
      </c>
      <c r="E10" s="47">
        <v>950</v>
      </c>
      <c r="F10" s="30">
        <f>D10-E10</f>
        <v>-136</v>
      </c>
      <c r="G10" s="46">
        <f>IF(F10&gt;0,1,D10/E10)</f>
        <v>0.85684210526315785</v>
      </c>
      <c r="H10" s="38">
        <f>E10/I10</f>
        <v>63.333333333333336</v>
      </c>
      <c r="I10" s="38">
        <v>15</v>
      </c>
      <c r="J10" s="38">
        <f>D10/I10</f>
        <v>54.266666666666666</v>
      </c>
      <c r="K10" s="38">
        <f>IF(D10/H10&gt;I10,I10,D10/H10)</f>
        <v>12.852631578947367</v>
      </c>
      <c r="L10" s="37"/>
      <c r="M10" s="49"/>
    </row>
    <row r="11" spans="1:19" ht="10.15" customHeight="1" x14ac:dyDescent="0.25">
      <c r="A11" s="45" t="s">
        <v>11</v>
      </c>
      <c r="B11" s="44"/>
      <c r="C11" s="48">
        <v>191</v>
      </c>
      <c r="D11" s="45">
        <v>816</v>
      </c>
      <c r="E11" s="47">
        <v>950</v>
      </c>
      <c r="F11" s="30">
        <f>D11-E11</f>
        <v>-134</v>
      </c>
      <c r="G11" s="46">
        <f>IF(F11&gt;0,1,D11/E11)</f>
        <v>0.85894736842105268</v>
      </c>
      <c r="H11" s="38">
        <f>E11/I11</f>
        <v>45.238095238095241</v>
      </c>
      <c r="I11" s="38">
        <v>21</v>
      </c>
      <c r="J11" s="38">
        <f>D11/I11</f>
        <v>38.857142857142854</v>
      </c>
      <c r="K11" s="38">
        <f>IF(D11/H11&gt;I11,I11,D11/H11)</f>
        <v>18.037894736842105</v>
      </c>
      <c r="L11" s="37"/>
      <c r="M11" s="49"/>
    </row>
    <row r="12" spans="1:19" ht="10.15" customHeight="1" x14ac:dyDescent="0.25">
      <c r="A12" s="45" t="s">
        <v>11</v>
      </c>
      <c r="B12" s="44"/>
      <c r="C12" s="48">
        <v>193</v>
      </c>
      <c r="D12" s="45">
        <v>819</v>
      </c>
      <c r="E12" s="47">
        <v>950</v>
      </c>
      <c r="F12" s="30">
        <f>D12-E12</f>
        <v>-131</v>
      </c>
      <c r="G12" s="46">
        <f>IF(F12&gt;0,1,D12/E12)</f>
        <v>0.86210526315789471</v>
      </c>
      <c r="H12" s="38">
        <f>E12/I12</f>
        <v>45.238095238095241</v>
      </c>
      <c r="I12" s="38">
        <v>21</v>
      </c>
      <c r="J12" s="38">
        <f>D12/I12</f>
        <v>39</v>
      </c>
      <c r="K12" s="38">
        <f>IF(D12/H12&gt;I12,I12,D12/H12)</f>
        <v>18.104210526315789</v>
      </c>
      <c r="L12" s="37"/>
      <c r="M12" s="49"/>
    </row>
    <row r="13" spans="1:19" ht="10.15" customHeight="1" x14ac:dyDescent="0.25">
      <c r="A13" s="45" t="s">
        <v>11</v>
      </c>
      <c r="B13" s="44"/>
      <c r="C13" s="48">
        <v>195</v>
      </c>
      <c r="D13" s="45">
        <v>819</v>
      </c>
      <c r="E13" s="47">
        <v>950</v>
      </c>
      <c r="F13" s="30">
        <f>D13-E13</f>
        <v>-131</v>
      </c>
      <c r="G13" s="46">
        <f>IF(F13&gt;0,1,D13/E13)</f>
        <v>0.86210526315789471</v>
      </c>
      <c r="H13" s="38">
        <f>E13/I13</f>
        <v>45.238095238095241</v>
      </c>
      <c r="I13" s="38">
        <v>21</v>
      </c>
      <c r="J13" s="38">
        <f>D13/I13</f>
        <v>39</v>
      </c>
      <c r="K13" s="38">
        <f>IF(D13/H13&gt;I13,I13,D13/H13)</f>
        <v>18.104210526315789</v>
      </c>
      <c r="L13" s="37"/>
      <c r="M13" s="49"/>
    </row>
    <row r="14" spans="1:19" ht="10.15" customHeight="1" x14ac:dyDescent="0.25">
      <c r="A14" s="45" t="s">
        <v>10</v>
      </c>
      <c r="B14" s="44"/>
      <c r="C14" s="48">
        <v>231</v>
      </c>
      <c r="D14" s="47">
        <v>669</v>
      </c>
      <c r="E14" s="47">
        <v>900</v>
      </c>
      <c r="F14" s="30">
        <f>D14-E14</f>
        <v>-231</v>
      </c>
      <c r="G14" s="46">
        <f>IF(F14&gt;0,1,D14/E14)</f>
        <v>0.74333333333333329</v>
      </c>
      <c r="H14" s="38">
        <f>E14/I14</f>
        <v>42.857142857142854</v>
      </c>
      <c r="I14" s="38">
        <v>21</v>
      </c>
      <c r="J14" s="38">
        <f>D14/I14</f>
        <v>31.857142857142858</v>
      </c>
      <c r="K14" s="38">
        <f>IF(D14/H14&gt;I14,I14,D14/H14)</f>
        <v>15.610000000000001</v>
      </c>
      <c r="L14" s="37"/>
      <c r="M14" s="36"/>
    </row>
    <row r="15" spans="1:19" ht="10.15" customHeight="1" x14ac:dyDescent="0.25">
      <c r="A15" s="45" t="s">
        <v>10</v>
      </c>
      <c r="B15" s="44"/>
      <c r="C15" s="48">
        <v>232</v>
      </c>
      <c r="D15" s="47">
        <v>669</v>
      </c>
      <c r="E15" s="47">
        <v>900</v>
      </c>
      <c r="F15" s="30">
        <f>D15-E15</f>
        <v>-231</v>
      </c>
      <c r="G15" s="46">
        <f>IF(F15&gt;0,1,D15/E15)</f>
        <v>0.74333333333333329</v>
      </c>
      <c r="H15" s="38">
        <f>E15/I15</f>
        <v>42.857142857142854</v>
      </c>
      <c r="I15" s="38">
        <v>21</v>
      </c>
      <c r="J15" s="38">
        <f>D15/I15</f>
        <v>31.857142857142858</v>
      </c>
      <c r="K15" s="38">
        <f>IF(D15/H15&gt;I15,I15,D15/H15)</f>
        <v>15.610000000000001</v>
      </c>
      <c r="L15" s="37"/>
      <c r="M15" s="36"/>
    </row>
    <row r="16" spans="1:19" ht="10.15" customHeight="1" x14ac:dyDescent="0.25">
      <c r="A16" s="45" t="s">
        <v>9</v>
      </c>
      <c r="B16" s="44"/>
      <c r="C16" s="48">
        <v>192</v>
      </c>
      <c r="D16" s="45">
        <v>792</v>
      </c>
      <c r="E16" s="47">
        <v>850</v>
      </c>
      <c r="F16" s="30">
        <f>D16-E16</f>
        <v>-58</v>
      </c>
      <c r="G16" s="46">
        <f>IF(F16&gt;0,1,D16/E16)</f>
        <v>0.93176470588235294</v>
      </c>
      <c r="H16" s="38">
        <f>E16/I16</f>
        <v>40.476190476190474</v>
      </c>
      <c r="I16" s="38">
        <v>21</v>
      </c>
      <c r="J16" s="38">
        <f>D16/I16</f>
        <v>37.714285714285715</v>
      </c>
      <c r="K16" s="38">
        <f>IF(D16/H16&gt;I16,I16,D16/H16)</f>
        <v>19.567058823529411</v>
      </c>
      <c r="L16" s="37"/>
      <c r="M16" s="36"/>
    </row>
    <row r="17" spans="1:13" ht="10.15" customHeight="1" x14ac:dyDescent="0.25">
      <c r="A17" s="45" t="s">
        <v>9</v>
      </c>
      <c r="B17" s="44"/>
      <c r="C17" s="48">
        <v>194</v>
      </c>
      <c r="D17" s="45">
        <v>792</v>
      </c>
      <c r="E17" s="47">
        <v>850</v>
      </c>
      <c r="F17" s="30">
        <f>D17-E17</f>
        <v>-58</v>
      </c>
      <c r="G17" s="46">
        <f>IF(F17&gt;0,1,D17/E17)</f>
        <v>0.93176470588235294</v>
      </c>
      <c r="H17" s="38">
        <f>E17/I17</f>
        <v>40.476190476190474</v>
      </c>
      <c r="I17" s="38">
        <v>21</v>
      </c>
      <c r="J17" s="38">
        <f>D17/I17</f>
        <v>37.714285714285715</v>
      </c>
      <c r="K17" s="38">
        <f>IF(D17/H17&gt;I17,I17,D17/H17)</f>
        <v>19.567058823529411</v>
      </c>
      <c r="L17" s="37"/>
      <c r="M17" s="36"/>
    </row>
    <row r="18" spans="1:13" ht="10.15" customHeight="1" x14ac:dyDescent="0.25">
      <c r="A18" s="45" t="s">
        <v>9</v>
      </c>
      <c r="B18" s="44"/>
      <c r="C18" s="48">
        <v>196</v>
      </c>
      <c r="D18" s="45">
        <v>792</v>
      </c>
      <c r="E18" s="47">
        <v>850</v>
      </c>
      <c r="F18" s="30">
        <f>D18-E18</f>
        <v>-58</v>
      </c>
      <c r="G18" s="46">
        <f>IF(F18&gt;0,1,D18/E18)</f>
        <v>0.93176470588235294</v>
      </c>
      <c r="H18" s="38">
        <f>E18/I18</f>
        <v>40.476190476190474</v>
      </c>
      <c r="I18" s="38">
        <v>21</v>
      </c>
      <c r="J18" s="38">
        <f>D18/I18</f>
        <v>37.714285714285715</v>
      </c>
      <c r="K18" s="38">
        <f>IF(D18/H18&gt;I18,I18,D18/H18)</f>
        <v>19.567058823529411</v>
      </c>
      <c r="L18" s="37"/>
      <c r="M18" s="36"/>
    </row>
    <row r="19" spans="1:13" ht="10.15" customHeight="1" x14ac:dyDescent="0.25">
      <c r="A19" s="45" t="s">
        <v>9</v>
      </c>
      <c r="B19" s="44"/>
      <c r="C19" s="48">
        <v>198</v>
      </c>
      <c r="D19" s="45">
        <v>786</v>
      </c>
      <c r="E19" s="47">
        <v>850</v>
      </c>
      <c r="F19" s="30">
        <f>D19-E19</f>
        <v>-64</v>
      </c>
      <c r="G19" s="46">
        <f>IF(F19&gt;0,1,D19/E19)</f>
        <v>0.92470588235294116</v>
      </c>
      <c r="H19" s="38">
        <f>E19/I19</f>
        <v>40.476190476190474</v>
      </c>
      <c r="I19" s="38">
        <v>21</v>
      </c>
      <c r="J19" s="38">
        <f>D19/I19</f>
        <v>37.428571428571431</v>
      </c>
      <c r="K19" s="38">
        <f>IF(D19/H19&gt;I19,I19,D19/H19)</f>
        <v>19.418823529411764</v>
      </c>
      <c r="L19" s="37"/>
      <c r="M19" s="36"/>
    </row>
    <row r="20" spans="1:13" ht="10.15" customHeight="1" x14ac:dyDescent="0.25">
      <c r="A20" s="45" t="s">
        <v>9</v>
      </c>
      <c r="B20" s="44"/>
      <c r="C20" s="48">
        <v>211</v>
      </c>
      <c r="D20" s="45">
        <v>673</v>
      </c>
      <c r="E20" s="47">
        <v>850</v>
      </c>
      <c r="F20" s="30">
        <f>D20-E20</f>
        <v>-177</v>
      </c>
      <c r="G20" s="46">
        <f>IF(F20&gt;0,1,D20/E20)</f>
        <v>0.79176470588235293</v>
      </c>
      <c r="H20" s="38">
        <f>E20/I20</f>
        <v>40.476190476190474</v>
      </c>
      <c r="I20" s="38">
        <v>21</v>
      </c>
      <c r="J20" s="38">
        <f>D20/I20</f>
        <v>32.047619047619051</v>
      </c>
      <c r="K20" s="38">
        <f>IF(D20/H20&gt;I20,I20,D20/H20)</f>
        <v>16.627058823529413</v>
      </c>
      <c r="L20" s="37"/>
      <c r="M20" s="36"/>
    </row>
    <row r="21" spans="1:13" ht="10.15" customHeight="1" x14ac:dyDescent="0.25">
      <c r="A21" s="45" t="s">
        <v>9</v>
      </c>
      <c r="B21" s="44"/>
      <c r="C21" s="48">
        <v>214</v>
      </c>
      <c r="D21" s="45">
        <v>659</v>
      </c>
      <c r="E21" s="47">
        <v>850</v>
      </c>
      <c r="F21" s="30">
        <f>D21-E21</f>
        <v>-191</v>
      </c>
      <c r="G21" s="46">
        <f>IF(F21&gt;0,1,D21/E21)</f>
        <v>0.7752941176470588</v>
      </c>
      <c r="H21" s="38">
        <f>E21/I21</f>
        <v>40.476190476190474</v>
      </c>
      <c r="I21" s="38">
        <v>21</v>
      </c>
      <c r="J21" s="38">
        <f>D21/I21</f>
        <v>31.38095238095238</v>
      </c>
      <c r="K21" s="38">
        <f>IF(D21/H21&gt;I21,I21,D21/H21)</f>
        <v>16.281176470588235</v>
      </c>
      <c r="L21" s="37"/>
      <c r="M21" s="36"/>
    </row>
    <row r="22" spans="1:13" ht="10.15" customHeight="1" x14ac:dyDescent="0.25">
      <c r="A22" s="45" t="s">
        <v>9</v>
      </c>
      <c r="B22" s="44"/>
      <c r="C22" s="48">
        <v>242</v>
      </c>
      <c r="D22" s="45">
        <v>669</v>
      </c>
      <c r="E22" s="47">
        <v>850</v>
      </c>
      <c r="F22" s="30">
        <f>D22-E22</f>
        <v>-181</v>
      </c>
      <c r="G22" s="46">
        <f>IF(F22&gt;0,1,D22/E22)</f>
        <v>0.78705882352941181</v>
      </c>
      <c r="H22" s="38">
        <f>E22/I22</f>
        <v>40.476190476190474</v>
      </c>
      <c r="I22" s="38">
        <v>21</v>
      </c>
      <c r="J22" s="38">
        <f>D22/I22</f>
        <v>31.857142857142858</v>
      </c>
      <c r="K22" s="38">
        <f>IF(D22/H22&gt;I22,I22,D22/H22)</f>
        <v>16.528235294117646</v>
      </c>
      <c r="L22" s="37"/>
      <c r="M22" s="36"/>
    </row>
    <row r="23" spans="1:13" ht="10.15" customHeight="1" x14ac:dyDescent="0.25">
      <c r="A23" s="45" t="s">
        <v>9</v>
      </c>
      <c r="B23" s="44"/>
      <c r="C23" s="48">
        <v>243</v>
      </c>
      <c r="D23" s="45">
        <v>682</v>
      </c>
      <c r="E23" s="47">
        <v>850</v>
      </c>
      <c r="F23" s="30">
        <f>D23-E23</f>
        <v>-168</v>
      </c>
      <c r="G23" s="46">
        <f>IF(F23&gt;0,1,D23/E23)</f>
        <v>0.8023529411764706</v>
      </c>
      <c r="H23" s="38">
        <f>E23/I23</f>
        <v>40.476190476190474</v>
      </c>
      <c r="I23" s="38">
        <v>21</v>
      </c>
      <c r="J23" s="38">
        <f>D23/I23</f>
        <v>32.476190476190474</v>
      </c>
      <c r="K23" s="38">
        <f>IF(D23/H23&gt;I23,I23,D23/H23)</f>
        <v>16.849411764705884</v>
      </c>
      <c r="L23" s="37"/>
      <c r="M23" s="36"/>
    </row>
    <row r="24" spans="1:13" ht="10.15" customHeight="1" x14ac:dyDescent="0.25">
      <c r="A24" s="45" t="s">
        <v>8</v>
      </c>
      <c r="B24" s="44"/>
      <c r="C24" s="48">
        <v>241</v>
      </c>
      <c r="D24" s="45">
        <v>725</v>
      </c>
      <c r="E24" s="47">
        <v>800</v>
      </c>
      <c r="F24" s="30">
        <f>D24-E24</f>
        <v>-75</v>
      </c>
      <c r="G24" s="46">
        <f>IF(F24&gt;0,1,D24/E24)</f>
        <v>0.90625</v>
      </c>
      <c r="H24" s="38">
        <f>E24/I24</f>
        <v>34.782608695652172</v>
      </c>
      <c r="I24" s="38">
        <v>23</v>
      </c>
      <c r="J24" s="38">
        <f>D24/I24</f>
        <v>31.521739130434781</v>
      </c>
      <c r="K24" s="38">
        <f>IF(D24/H24&gt;I24,I24,D24/H24)</f>
        <v>20.84375</v>
      </c>
      <c r="L24" s="37"/>
      <c r="M24" s="36"/>
    </row>
    <row r="25" spans="1:13" ht="10.15" customHeight="1" x14ac:dyDescent="0.25">
      <c r="A25" s="45" t="s">
        <v>8</v>
      </c>
      <c r="B25" s="44"/>
      <c r="C25" s="48">
        <v>311</v>
      </c>
      <c r="D25" s="45">
        <v>673</v>
      </c>
      <c r="E25" s="47">
        <v>800</v>
      </c>
      <c r="F25" s="30">
        <f>D25-E25</f>
        <v>-127</v>
      </c>
      <c r="G25" s="46">
        <f>IF(F25&gt;0,1,D25/E25)</f>
        <v>0.84125000000000005</v>
      </c>
      <c r="H25" s="38">
        <f>E25/I25</f>
        <v>34.782608695652172</v>
      </c>
      <c r="I25" s="38">
        <v>23</v>
      </c>
      <c r="J25" s="38">
        <f>D25/I25</f>
        <v>29.260869565217391</v>
      </c>
      <c r="K25" s="38">
        <f>IF(D25/H25&gt;I25,I25,D25/H25)</f>
        <v>19.348750000000003</v>
      </c>
      <c r="L25" s="37"/>
      <c r="M25" s="36"/>
    </row>
    <row r="26" spans="1:13" ht="10.15" customHeight="1" x14ac:dyDescent="0.25">
      <c r="A26" s="45" t="s">
        <v>8</v>
      </c>
      <c r="B26" s="44"/>
      <c r="C26" s="48">
        <v>312</v>
      </c>
      <c r="D26" s="45">
        <v>712</v>
      </c>
      <c r="E26" s="47">
        <v>800</v>
      </c>
      <c r="F26" s="30">
        <f>D26-E26</f>
        <v>-88</v>
      </c>
      <c r="G26" s="46">
        <f>IF(F26&gt;0,1,D26/E26)</f>
        <v>0.89</v>
      </c>
      <c r="H26" s="38">
        <f>E26/I26</f>
        <v>34.782608695652172</v>
      </c>
      <c r="I26" s="38">
        <v>23</v>
      </c>
      <c r="J26" s="38">
        <f>D26/I26</f>
        <v>30.956521739130434</v>
      </c>
      <c r="K26" s="38">
        <f>IF(D26/H26&gt;I26,I26,D26/H26)</f>
        <v>20.470000000000002</v>
      </c>
      <c r="L26" s="37"/>
      <c r="M26" s="36"/>
    </row>
    <row r="27" spans="1:13" ht="10.15" customHeight="1" x14ac:dyDescent="0.25">
      <c r="A27" s="45" t="s">
        <v>7</v>
      </c>
      <c r="B27" s="44"/>
      <c r="C27" s="48">
        <v>212</v>
      </c>
      <c r="D27" s="45">
        <v>717</v>
      </c>
      <c r="E27" s="47">
        <v>800</v>
      </c>
      <c r="F27" s="30">
        <f>D27-E27</f>
        <v>-83</v>
      </c>
      <c r="G27" s="46">
        <f>IF(F27&gt;0,1,D27/E27)</f>
        <v>0.89624999999999999</v>
      </c>
      <c r="H27" s="38">
        <f>E27/I27</f>
        <v>34.782608695652172</v>
      </c>
      <c r="I27" s="38">
        <v>23</v>
      </c>
      <c r="J27" s="38">
        <f>D27/I27</f>
        <v>31.173913043478262</v>
      </c>
      <c r="K27" s="38">
        <f>IF(D27/H27&gt;I27,I27,D27/H27)</f>
        <v>20.61375</v>
      </c>
      <c r="L27" s="37"/>
      <c r="M27" s="36"/>
    </row>
    <row r="28" spans="1:13" ht="10.15" customHeight="1" x14ac:dyDescent="0.25">
      <c r="A28" s="45" t="s">
        <v>7</v>
      </c>
      <c r="B28" s="44"/>
      <c r="C28" s="48">
        <v>313</v>
      </c>
      <c r="D28" s="45">
        <v>685</v>
      </c>
      <c r="E28" s="47">
        <v>800</v>
      </c>
      <c r="F28" s="30">
        <f>D28-E28</f>
        <v>-115</v>
      </c>
      <c r="G28" s="46">
        <f>IF(F28&gt;0,1,D28/E28)</f>
        <v>0.85624999999999996</v>
      </c>
      <c r="H28" s="38">
        <f>E28/I28</f>
        <v>34.782608695652172</v>
      </c>
      <c r="I28" s="38">
        <v>23</v>
      </c>
      <c r="J28" s="38">
        <f>D28/I28</f>
        <v>29.782608695652176</v>
      </c>
      <c r="K28" s="38">
        <f>IF(D28/H28&gt;I28,I28,D28/H28)</f>
        <v>19.693750000000001</v>
      </c>
      <c r="L28" s="37"/>
      <c r="M28" s="36"/>
    </row>
    <row r="29" spans="1:13" ht="10.15" customHeight="1" x14ac:dyDescent="0.25">
      <c r="A29" s="45" t="s">
        <v>7</v>
      </c>
      <c r="B29" s="44"/>
      <c r="C29" s="48">
        <v>314</v>
      </c>
      <c r="D29" s="45">
        <v>670</v>
      </c>
      <c r="E29" s="47">
        <v>800</v>
      </c>
      <c r="F29" s="30">
        <f>D29-E29</f>
        <v>-130</v>
      </c>
      <c r="G29" s="46">
        <f>IF(F29&gt;0,1,D29/E29)</f>
        <v>0.83750000000000002</v>
      </c>
      <c r="H29" s="38">
        <f>E29/I29</f>
        <v>34.782608695652172</v>
      </c>
      <c r="I29" s="38">
        <v>23</v>
      </c>
      <c r="J29" s="38">
        <f>D29/I29</f>
        <v>29.130434782608695</v>
      </c>
      <c r="K29" s="38">
        <f>IF(D29/H29&gt;I29,I29,D29/H29)</f>
        <v>19.262499999999999</v>
      </c>
      <c r="L29" s="37"/>
      <c r="M29" s="36"/>
    </row>
    <row r="30" spans="1:13" ht="10.15" customHeight="1" x14ac:dyDescent="0.25">
      <c r="A30" s="45" t="s">
        <v>7</v>
      </c>
      <c r="B30" s="44"/>
      <c r="C30" s="48">
        <v>331</v>
      </c>
      <c r="D30" s="45">
        <v>677</v>
      </c>
      <c r="E30" s="47">
        <v>800</v>
      </c>
      <c r="F30" s="30">
        <f>D30-E30</f>
        <v>-123</v>
      </c>
      <c r="G30" s="46">
        <f>IF(F30&gt;0,1,D30/E30)</f>
        <v>0.84624999999999995</v>
      </c>
      <c r="H30" s="38">
        <f>E30/I30</f>
        <v>34.782608695652172</v>
      </c>
      <c r="I30" s="38">
        <v>23</v>
      </c>
      <c r="J30" s="38">
        <f>D30/I30</f>
        <v>29.434782608695652</v>
      </c>
      <c r="K30" s="38">
        <f>IF(D30/H30&gt;I30,I30,D30/H30)</f>
        <v>19.463750000000001</v>
      </c>
      <c r="L30" s="37"/>
      <c r="M30" s="36"/>
    </row>
    <row r="31" spans="1:13" ht="10.15" customHeight="1" x14ac:dyDescent="0.25">
      <c r="A31" s="45" t="s">
        <v>7</v>
      </c>
      <c r="B31" s="44"/>
      <c r="C31" s="48">
        <v>341</v>
      </c>
      <c r="D31" s="45">
        <v>697</v>
      </c>
      <c r="E31" s="47">
        <v>800</v>
      </c>
      <c r="F31" s="30">
        <f>D31-E31</f>
        <v>-103</v>
      </c>
      <c r="G31" s="46">
        <f>IF(F31&gt;0,1,D31/E31)</f>
        <v>0.87124999999999997</v>
      </c>
      <c r="H31" s="38">
        <f>E31/I31</f>
        <v>34.782608695652172</v>
      </c>
      <c r="I31" s="38">
        <v>23</v>
      </c>
      <c r="J31" s="38">
        <f>D31/I31</f>
        <v>30.304347826086957</v>
      </c>
      <c r="K31" s="38">
        <f>IF(D31/H31&gt;I31,I31,D31/H31)</f>
        <v>20.03875</v>
      </c>
      <c r="L31" s="37"/>
      <c r="M31" s="36"/>
    </row>
    <row r="32" spans="1:13" ht="10.15" customHeight="1" x14ac:dyDescent="0.25">
      <c r="A32" s="45" t="s">
        <v>7</v>
      </c>
      <c r="B32" s="44"/>
      <c r="C32" s="48">
        <v>342</v>
      </c>
      <c r="D32" s="45">
        <v>673</v>
      </c>
      <c r="E32" s="47">
        <v>800</v>
      </c>
      <c r="F32" s="30">
        <f>D32-E32</f>
        <v>-127</v>
      </c>
      <c r="G32" s="46">
        <f>IF(F32&gt;0,1,D32/E32)</f>
        <v>0.84125000000000005</v>
      </c>
      <c r="H32" s="38">
        <f>E32/I32</f>
        <v>34.782608695652172</v>
      </c>
      <c r="I32" s="38">
        <v>23</v>
      </c>
      <c r="J32" s="38">
        <f>D32/I32</f>
        <v>29.260869565217391</v>
      </c>
      <c r="K32" s="38">
        <f>IF(D32/H32&gt;I32,I32,D32/H32)</f>
        <v>19.348750000000003</v>
      </c>
      <c r="L32" s="37"/>
      <c r="M32" s="36"/>
    </row>
    <row r="33" spans="1:15" ht="10.15" customHeight="1" x14ac:dyDescent="0.25">
      <c r="A33" s="45" t="s">
        <v>7</v>
      </c>
      <c r="B33" s="44"/>
      <c r="C33" s="48">
        <v>343</v>
      </c>
      <c r="D33" s="45">
        <v>686</v>
      </c>
      <c r="E33" s="47">
        <v>800</v>
      </c>
      <c r="F33" s="30">
        <f>D33-E33</f>
        <v>-114</v>
      </c>
      <c r="G33" s="46">
        <f>IF(F33&gt;0,1,D33/E33)</f>
        <v>0.85750000000000004</v>
      </c>
      <c r="H33" s="38">
        <f>E33/I33</f>
        <v>34.782608695652172</v>
      </c>
      <c r="I33" s="38">
        <v>23</v>
      </c>
      <c r="J33" s="38">
        <f>D33/I33</f>
        <v>29.826086956521738</v>
      </c>
      <c r="K33" s="38">
        <f>IF(D33/H33&gt;I33,I33,D33/H33)</f>
        <v>19.7225</v>
      </c>
      <c r="L33" s="37"/>
      <c r="M33" s="36"/>
    </row>
    <row r="34" spans="1:15" ht="10.15" customHeight="1" x14ac:dyDescent="0.25">
      <c r="A34" s="45" t="s">
        <v>7</v>
      </c>
      <c r="B34" s="44"/>
      <c r="C34" s="48">
        <v>351</v>
      </c>
      <c r="D34" s="45">
        <v>626</v>
      </c>
      <c r="E34" s="47">
        <v>800</v>
      </c>
      <c r="F34" s="30">
        <f>D34-E34</f>
        <v>-174</v>
      </c>
      <c r="G34" s="46">
        <f>IF(F34&gt;0,1,D34/E34)</f>
        <v>0.78249999999999997</v>
      </c>
      <c r="H34" s="38">
        <f>E34/I34</f>
        <v>34.782608695652172</v>
      </c>
      <c r="I34" s="38">
        <v>23</v>
      </c>
      <c r="J34" s="38">
        <f>D34/I34</f>
        <v>27.217391304347824</v>
      </c>
      <c r="K34" s="38">
        <f>IF(D34/H34&gt;I34,I34,D34/H34)</f>
        <v>17.997500000000002</v>
      </c>
      <c r="L34" s="37"/>
      <c r="M34" s="36"/>
    </row>
    <row r="35" spans="1:15" ht="10.15" customHeight="1" thickBot="1" x14ac:dyDescent="0.3">
      <c r="A35" s="45" t="s">
        <v>7</v>
      </c>
      <c r="B35" s="44"/>
      <c r="C35" s="43">
        <v>352</v>
      </c>
      <c r="D35" s="42">
        <v>719</v>
      </c>
      <c r="E35" s="41">
        <v>800</v>
      </c>
      <c r="F35" s="40">
        <f>D35-E35</f>
        <v>-81</v>
      </c>
      <c r="G35" s="39">
        <f>IF(F35&gt;0,1,D35/E35)</f>
        <v>0.89875000000000005</v>
      </c>
      <c r="H35" s="38">
        <f>E35/I35</f>
        <v>34.782608695652172</v>
      </c>
      <c r="I35" s="38">
        <v>23</v>
      </c>
      <c r="J35" s="38">
        <f>D35/I35</f>
        <v>31.260869565217391</v>
      </c>
      <c r="K35" s="38">
        <f>IF(D35/H35&gt;I35,I35,D35/H35)</f>
        <v>20.671250000000001</v>
      </c>
      <c r="L35" s="37"/>
      <c r="M35" s="36"/>
    </row>
    <row r="36" spans="1:15" ht="12.75" customHeight="1" thickBot="1" x14ac:dyDescent="0.3">
      <c r="A36" s="35"/>
      <c r="B36" s="17"/>
      <c r="C36" s="34"/>
      <c r="D36" s="6" t="s">
        <v>6</v>
      </c>
      <c r="E36" s="5"/>
      <c r="F36" s="33"/>
      <c r="G36" s="13">
        <f>AVERAGE(G10:G35)</f>
        <v>0.85108220211161389</v>
      </c>
      <c r="H36" s="32"/>
      <c r="I36" s="31"/>
      <c r="J36" s="30"/>
      <c r="K36" s="29"/>
      <c r="L36" s="28"/>
      <c r="M36" s="27"/>
      <c r="N36" s="20"/>
      <c r="O36" s="26"/>
    </row>
    <row r="37" spans="1:15" ht="12.75" customHeight="1" thickBot="1" x14ac:dyDescent="0.3">
      <c r="A37" s="25"/>
      <c r="B37" s="24"/>
      <c r="C37" s="23"/>
      <c r="D37" s="15" t="s">
        <v>5</v>
      </c>
      <c r="E37" s="14"/>
      <c r="F37" s="14"/>
      <c r="G37" s="22">
        <v>497</v>
      </c>
      <c r="H37" s="12" t="s">
        <v>4</v>
      </c>
      <c r="I37" s="11"/>
      <c r="J37" s="10"/>
      <c r="K37" s="9">
        <f>SUM(K9:K36)</f>
        <v>480.19982972136222</v>
      </c>
      <c r="L37" s="21"/>
      <c r="M37" s="20"/>
      <c r="N37" s="8"/>
      <c r="O37" s="19"/>
    </row>
    <row r="38" spans="1:15" ht="12.75" customHeight="1" thickBot="1" x14ac:dyDescent="0.3">
      <c r="A38" s="18"/>
      <c r="B38" s="17"/>
      <c r="C38" s="16"/>
      <c r="D38" s="15" t="s">
        <v>3</v>
      </c>
      <c r="E38" s="14"/>
      <c r="F38" s="14"/>
      <c r="G38" s="13">
        <f>G37/K38</f>
        <v>1.1499842108287528</v>
      </c>
      <c r="H38" s="12" t="s">
        <v>2</v>
      </c>
      <c r="I38" s="11"/>
      <c r="J38" s="10"/>
      <c r="K38" s="9">
        <f>K37*0.9</f>
        <v>432.17984674922599</v>
      </c>
      <c r="N38" s="8"/>
      <c r="O38" s="7"/>
    </row>
    <row r="39" spans="1:15" ht="15.75" thickBot="1" x14ac:dyDescent="0.3">
      <c r="H39" s="6" t="s">
        <v>1</v>
      </c>
      <c r="I39" s="5"/>
      <c r="J39" s="5"/>
      <c r="K39" s="4">
        <f>COUNTIF(K10:K35, "&gt;0")*21</f>
        <v>546</v>
      </c>
    </row>
    <row r="40" spans="1:15" ht="15.75" thickBot="1" x14ac:dyDescent="0.3">
      <c r="H40" s="6" t="s">
        <v>0</v>
      </c>
      <c r="I40" s="5"/>
      <c r="J40" s="5"/>
      <c r="K40" s="4">
        <f>K39*0.9</f>
        <v>491.40000000000003</v>
      </c>
    </row>
    <row r="49" spans="9:10" x14ac:dyDescent="0.25">
      <c r="I49" s="3"/>
      <c r="J49" s="3"/>
    </row>
    <row r="50" spans="9:10" x14ac:dyDescent="0.25">
      <c r="I50" s="3"/>
      <c r="J50" s="3"/>
    </row>
    <row r="51" spans="9:10" x14ac:dyDescent="0.25">
      <c r="I51" s="3"/>
      <c r="J51" s="3"/>
    </row>
  </sheetData>
  <mergeCells count="23">
    <mergeCell ref="A37:B38"/>
    <mergeCell ref="D36:F36"/>
    <mergeCell ref="N37:N38"/>
    <mergeCell ref="D37:F37"/>
    <mergeCell ref="D38:F38"/>
    <mergeCell ref="H37:J37"/>
    <mergeCell ref="H38:J38"/>
    <mergeCell ref="C6:C7"/>
    <mergeCell ref="D6:G6"/>
    <mergeCell ref="A1:B1"/>
    <mergeCell ref="C1:I1"/>
    <mergeCell ref="C8:M8"/>
    <mergeCell ref="B11:B36"/>
    <mergeCell ref="H39:J39"/>
    <mergeCell ref="H40:J40"/>
    <mergeCell ref="J1:O1"/>
    <mergeCell ref="A2:B2"/>
    <mergeCell ref="A3:B3"/>
    <mergeCell ref="H6:K6"/>
    <mergeCell ref="L6:L7"/>
    <mergeCell ref="M6:M7"/>
    <mergeCell ref="A6:A7"/>
    <mergeCell ref="B6:B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2013-02-08T15:46:07Z</dcterms:created>
  <dcterms:modified xsi:type="dcterms:W3CDTF">2013-02-08T15:46:48Z</dcterms:modified>
</cp:coreProperties>
</file>