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10" yWindow="30" windowWidth="18465" windowHeight="13350"/>
  </bookViews>
  <sheets>
    <sheet name="FCI Summary" sheetId="2" r:id="rId1"/>
    <sheet name="Capacity-FQI_9-12" sheetId="1" r:id="rId2"/>
  </sheets>
  <externalReferences>
    <externalReference r:id="rId3"/>
    <externalReference r:id="rId4"/>
  </externalReferences>
  <definedNames>
    <definedName name="_xlnm.Print_Area" localSheetId="1">'Capacity-FQI_9-12'!$A$1:$O$18</definedName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3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F11" i="1"/>
  <c r="G11" i="1" s="1"/>
  <c r="G16" i="1" s="1"/>
  <c r="H11" i="1"/>
  <c r="J11" i="1"/>
  <c r="K11" i="1"/>
  <c r="F12" i="1"/>
  <c r="G12" i="1"/>
  <c r="H12" i="1"/>
  <c r="K12" i="1" s="1"/>
  <c r="J12" i="1"/>
  <c r="F13" i="1"/>
  <c r="G13" i="1"/>
  <c r="H13" i="1"/>
  <c r="J13" i="1"/>
  <c r="K13" i="1"/>
  <c r="F14" i="1"/>
  <c r="G14" i="1"/>
  <c r="H14" i="1"/>
  <c r="J14" i="1"/>
  <c r="F15" i="1"/>
  <c r="G15" i="1"/>
  <c r="H15" i="1"/>
  <c r="J15" i="1"/>
  <c r="K19" i="1" l="1"/>
  <c r="K20" i="1" s="1"/>
  <c r="K17" i="1"/>
  <c r="G18" i="1" l="1"/>
  <c r="K18" i="1"/>
</calcChain>
</file>

<file path=xl/sharedStrings.xml><?xml version="1.0" encoding="utf-8"?>
<sst xmlns="http://schemas.openxmlformats.org/spreadsheetml/2006/main" count="65" uniqueCount="51">
  <si>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</si>
  <si>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</si>
  <si>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</si>
  <si>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</si>
  <si>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</si>
  <si>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>NA</t>
  </si>
  <si>
    <t xml:space="preserve">Recent 2012 Enrollment = </t>
  </si>
  <si>
    <t xml:space="preserve">Classroom Adequacy % Score = </t>
  </si>
  <si>
    <t>UN-76</t>
  </si>
  <si>
    <t>General Classroom (Grades 9-12)</t>
  </si>
  <si>
    <t>UN-75</t>
  </si>
  <si>
    <t>UN-74</t>
  </si>
  <si>
    <t>UN-66</t>
  </si>
  <si>
    <t>UN-64</t>
  </si>
  <si>
    <t>UN-56</t>
  </si>
  <si>
    <t>Pre-Kindergarten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</si>
  <si>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</si>
  <si>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</si>
  <si>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</si>
  <si>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</si>
  <si>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</si>
  <si>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</si>
  <si>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</si>
  <si>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</si>
  <si>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</si>
  <si>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</si>
  <si>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</si>
  <si>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</si>
  <si>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</si>
  <si>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</si>
  <si>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</si>
  <si>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</si>
  <si>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</si>
  <si>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</si>
  <si>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</si>
  <si>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</si>
  <si>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</si>
  <si>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+ 2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</si>
  <si>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</si>
  <si>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</si>
  <si>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</si>
  <si>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</si>
  <si>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</si>
  <si>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</si>
  <si>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2011/12 Enrollment = 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</si>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</sst>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5" fillId="0" borderId="0"/>
  </cellStyleXfs>
  <cellXfs count="96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0" fontId="2" fillId="0" borderId="0" xfId="4" applyAlignment="1">
      <alignment vertical="center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0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center"/>
    </xf>
    <xf numFmtId="1" fontId="3" fillId="0" borderId="8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center"/>
    </xf>
    <xf numFmtId="0" fontId="7" fillId="0" borderId="14" xfId="4" applyFont="1" applyBorder="1" applyAlignment="1">
      <alignment horizontal="right" vertical="center"/>
    </xf>
    <xf numFmtId="2" fontId="7" fillId="0" borderId="15" xfId="4" applyNumberFormat="1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1" fontId="7" fillId="0" borderId="15" xfId="4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0" xfId="4" applyBorder="1" applyAlignment="1">
      <alignment vertical="center"/>
    </xf>
    <xf numFmtId="0" fontId="7" fillId="0" borderId="14" xfId="4" applyFont="1" applyBorder="1" applyAlignment="1">
      <alignment horizontal="left" vertical="center"/>
    </xf>
    <xf numFmtId="0" fontId="2" fillId="0" borderId="17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2" fontId="7" fillId="0" borderId="17" xfId="4" applyNumberFormat="1" applyFont="1" applyBorder="1" applyAlignment="1">
      <alignment horizontal="right" vertical="center"/>
    </xf>
    <xf numFmtId="9" fontId="7" fillId="0" borderId="19" xfId="3" applyFont="1" applyBorder="1" applyAlignment="1">
      <alignment horizontal="right" vertical="center"/>
    </xf>
    <xf numFmtId="164" fontId="7" fillId="0" borderId="19" xfId="4" applyNumberFormat="1" applyFont="1" applyBorder="1" applyAlignment="1">
      <alignment horizontal="right" vertical="center"/>
    </xf>
    <xf numFmtId="0" fontId="7" fillId="0" borderId="19" xfId="4" applyFont="1" applyBorder="1" applyAlignment="1">
      <alignment horizontal="right" vertical="center"/>
    </xf>
    <xf numFmtId="0" fontId="9" fillId="0" borderId="19" xfId="5" applyFont="1" applyBorder="1" applyAlignment="1">
      <alignment vertical="center"/>
    </xf>
    <xf numFmtId="0" fontId="9" fillId="0" borderId="17" xfId="5" applyFont="1" applyBorder="1" applyAlignment="1">
      <alignment horizontal="center" vertical="center"/>
    </xf>
    <xf numFmtId="0" fontId="2" fillId="0" borderId="18" xfId="4" applyBorder="1" applyAlignment="1">
      <alignment horizontal="left" vertical="center"/>
    </xf>
    <xf numFmtId="0" fontId="9" fillId="0" borderId="20" xfId="5" applyFont="1" applyBorder="1" applyAlignment="1">
      <alignment vertical="center"/>
    </xf>
    <xf numFmtId="9" fontId="7" fillId="0" borderId="17" xfId="3" applyFont="1" applyBorder="1" applyAlignment="1">
      <alignment horizontal="right" vertical="center"/>
    </xf>
    <xf numFmtId="164" fontId="7" fillId="0" borderId="17" xfId="4" applyNumberFormat="1" applyFont="1" applyBorder="1" applyAlignment="1">
      <alignment horizontal="right" vertical="center"/>
    </xf>
    <xf numFmtId="0" fontId="7" fillId="0" borderId="17" xfId="4" applyFont="1" applyBorder="1" applyAlignment="1">
      <alignment horizontal="right" vertical="center"/>
    </xf>
    <xf numFmtId="0" fontId="9" fillId="0" borderId="17" xfId="5" applyFont="1" applyBorder="1" applyAlignment="1">
      <alignment vertical="center"/>
    </xf>
    <xf numFmtId="0" fontId="7" fillId="0" borderId="17" xfId="4" applyFont="1" applyBorder="1" applyAlignment="1">
      <alignment horizontal="left" vertical="top"/>
    </xf>
    <xf numFmtId="0" fontId="2" fillId="0" borderId="18" xfId="4" applyBorder="1" applyAlignment="1">
      <alignment horizontal="left" vertical="center"/>
    </xf>
    <xf numFmtId="0" fontId="2" fillId="0" borderId="17" xfId="4" applyBorder="1" applyAlignment="1">
      <alignment horizontal="right" vertical="center"/>
    </xf>
    <xf numFmtId="0" fontId="2" fillId="0" borderId="17" xfId="4" applyBorder="1" applyAlignment="1">
      <alignment horizontal="left" vertical="center"/>
    </xf>
    <xf numFmtId="0" fontId="2" fillId="0" borderId="17" xfId="4" applyBorder="1" applyAlignment="1">
      <alignment horizontal="center" vertical="center"/>
    </xf>
    <xf numFmtId="0" fontId="5" fillId="0" borderId="17" xfId="4" applyFont="1" applyBorder="1" applyAlignment="1">
      <alignment horizontal="left" vertical="center"/>
    </xf>
    <xf numFmtId="0" fontId="2" fillId="0" borderId="21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0" fontId="2" fillId="0" borderId="21" xfId="4" applyBorder="1" applyAlignment="1">
      <alignment horizontal="left" vertical="top"/>
    </xf>
    <xf numFmtId="0" fontId="7" fillId="0" borderId="17" xfId="4" applyFont="1" applyBorder="1" applyAlignment="1">
      <alignment horizontal="left" vertical="top" wrapText="1"/>
    </xf>
    <xf numFmtId="0" fontId="2" fillId="0" borderId="18" xfId="4" applyBorder="1" applyAlignment="1">
      <alignment horizontal="left" vertical="top" wrapText="1"/>
    </xf>
    <xf numFmtId="0" fontId="7" fillId="0" borderId="17" xfId="4" applyFont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0" fontId="3" fillId="0" borderId="17" xfId="4" applyFont="1" applyBorder="1" applyAlignment="1">
      <alignment horizontal="center" vertical="top" wrapText="1"/>
    </xf>
    <xf numFmtId="0" fontId="3" fillId="0" borderId="17" xfId="4" applyFont="1" applyBorder="1" applyAlignment="1">
      <alignment horizontal="lef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11" fillId="0" borderId="0" xfId="5" applyFont="1" applyAlignment="1">
      <alignment horizontal="right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0" fontId="12" fillId="0" borderId="0" xfId="5" applyFont="1" applyAlignment="1">
      <alignment horizontal="left"/>
    </xf>
    <xf numFmtId="0" fontId="13" fillId="0" borderId="0" xfId="5" applyFont="1" applyAlignment="1">
      <alignment horizontal="left" wrapText="1"/>
    </xf>
    <xf numFmtId="0" fontId="14" fillId="0" borderId="0" xfId="5" applyFont="1" applyAlignment="1">
      <alignment horizontal="right"/>
    </xf>
    <xf numFmtId="0" fontId="0" fillId="0" borderId="0" xfId="0" applyAlignment="1"/>
    <xf numFmtId="165" fontId="8" fillId="0" borderId="0" xfId="1" applyNumberFormat="1" applyFont="1" applyAlignment="1">
      <alignment horizontal="right" vertical="top" wrapText="1"/>
    </xf>
    <xf numFmtId="0" fontId="16" fillId="0" borderId="0" xfId="5" applyFont="1" applyAlignment="1">
      <alignment horizontal="right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1" fillId="0" borderId="0" xfId="5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2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2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2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2" xfId="3" applyFont="1" applyBorder="1" applyAlignment="1">
      <alignment horizontal="right"/>
    </xf>
    <xf numFmtId="0" fontId="18" fillId="0" borderId="22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7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52551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t_Track_Success_Academy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st_Track_Success_Academy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Fast Track Success Academy</v>
          </cell>
        </row>
        <row r="2">
          <cell r="C2">
            <v>31069</v>
          </cell>
        </row>
        <row r="5">
          <cell r="C5">
            <v>28</v>
          </cell>
        </row>
        <row r="65">
          <cell r="H65">
            <v>6990525</v>
          </cell>
          <cell r="P65">
            <v>432619.70306092442</v>
          </cell>
          <cell r="Q65">
            <v>6.188658263305323E-2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17">
          <cell r="G17">
            <v>0.83374999999999988</v>
          </cell>
        </row>
        <row r="27">
          <cell r="G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P4" sqref="P4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7" customFormat="1" ht="20.25" customHeight="1" x14ac:dyDescent="0.25">
      <c r="A1" s="77" t="s">
        <v>34</v>
      </c>
      <c r="B1" s="77"/>
      <c r="C1" s="76" t="str">
        <f>'[1]Uniformat FCI'!C1:G1</f>
        <v>Fast Track Success Academy</v>
      </c>
      <c r="D1" s="76"/>
      <c r="E1" s="76"/>
      <c r="F1" s="78"/>
      <c r="G1" s="78"/>
      <c r="H1" s="78"/>
      <c r="I1" s="78"/>
      <c r="J1" s="78"/>
      <c r="K1" s="78"/>
      <c r="L1" s="78"/>
      <c r="M1" s="74"/>
      <c r="N1" s="74"/>
      <c r="O1" s="74"/>
      <c r="P1" s="73"/>
    </row>
    <row r="2" spans="1:16" s="67" customFormat="1" ht="18.75" customHeight="1" x14ac:dyDescent="0.3">
      <c r="A2" s="71" t="s">
        <v>32</v>
      </c>
      <c r="B2" s="71"/>
      <c r="C2" s="79">
        <f>'[1]Uniformat FCI'!C2</f>
        <v>31069</v>
      </c>
      <c r="D2" s="68"/>
      <c r="E2" s="68"/>
      <c r="F2" s="80" t="s">
        <v>35</v>
      </c>
      <c r="G2" s="80"/>
      <c r="H2" s="80"/>
      <c r="I2" s="80"/>
      <c r="J2" s="80"/>
      <c r="K2" s="80"/>
      <c r="L2" s="80"/>
      <c r="M2" s="68"/>
      <c r="N2" s="68"/>
      <c r="O2" s="68"/>
      <c r="P2" s="68"/>
    </row>
    <row r="3" spans="1:16" s="67" customFormat="1" ht="15" customHeight="1" x14ac:dyDescent="0.25">
      <c r="A3" s="71" t="s">
        <v>36</v>
      </c>
      <c r="B3" s="71"/>
      <c r="C3" s="81" t="s">
        <v>37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67" customFormat="1" ht="15" customHeight="1" x14ac:dyDescent="0.25">
      <c r="A4" s="71" t="s">
        <v>31</v>
      </c>
      <c r="B4" s="71"/>
      <c r="C4" s="82">
        <f>'[1]Uniformat FCI'!C5</f>
        <v>28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s="67" customFormat="1" ht="15" customHeight="1" x14ac:dyDescent="0.25">
      <c r="A5" s="83"/>
      <c r="B5" s="83"/>
      <c r="C5" s="70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67" customFormat="1" ht="15" customHeight="1" x14ac:dyDescent="0.25">
      <c r="A6" s="83" t="s">
        <v>38</v>
      </c>
      <c r="B6" s="83"/>
      <c r="C6" s="70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7.5" customHeight="1" x14ac:dyDescent="0.25">
      <c r="A7" s="84"/>
      <c r="B7" s="84"/>
      <c r="C7" s="84"/>
    </row>
    <row r="8" spans="1:16" x14ac:dyDescent="0.25">
      <c r="A8" s="85" t="s">
        <v>39</v>
      </c>
      <c r="B8" s="84"/>
      <c r="C8" s="86">
        <f>'[1]Uniformat FCI'!Q65</f>
        <v>6.188658263305323E-2</v>
      </c>
    </row>
    <row r="9" spans="1:16" ht="3.75" customHeight="1" x14ac:dyDescent="0.25">
      <c r="A9" s="84"/>
      <c r="B9" s="84"/>
      <c r="C9" s="87"/>
    </row>
    <row r="10" spans="1:16" x14ac:dyDescent="0.25">
      <c r="A10" s="85" t="s">
        <v>40</v>
      </c>
      <c r="B10" s="84"/>
      <c r="C10" s="86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84"/>
      <c r="B11" s="84"/>
      <c r="C11" s="87"/>
    </row>
    <row r="12" spans="1:16" x14ac:dyDescent="0.25">
      <c r="A12" s="85" t="s">
        <v>41</v>
      </c>
      <c r="B12" s="84"/>
      <c r="C12" s="88">
        <f>'[1]Uniformat FCI'!P65</f>
        <v>432619.70306092442</v>
      </c>
    </row>
    <row r="13" spans="1:16" ht="3.75" customHeight="1" x14ac:dyDescent="0.25">
      <c r="A13" s="85"/>
      <c r="B13" s="84"/>
      <c r="C13" s="87"/>
    </row>
    <row r="14" spans="1:16" x14ac:dyDescent="0.25">
      <c r="A14" s="85" t="s">
        <v>42</v>
      </c>
      <c r="B14" s="84"/>
      <c r="C14" s="88">
        <f>'[1]Uniformat FCI'!H65</f>
        <v>6990525</v>
      </c>
    </row>
    <row r="15" spans="1:16" ht="3.75" customHeight="1" x14ac:dyDescent="0.25">
      <c r="A15" s="84"/>
      <c r="B15" s="84"/>
      <c r="C15" s="89"/>
    </row>
    <row r="16" spans="1:16" x14ac:dyDescent="0.25">
      <c r="A16" s="85"/>
      <c r="B16" s="84"/>
      <c r="C16" s="89"/>
    </row>
    <row r="17" spans="1:3" ht="15" customHeight="1" x14ac:dyDescent="0.25">
      <c r="A17" s="90" t="s">
        <v>43</v>
      </c>
      <c r="B17" s="84"/>
      <c r="C17" s="89"/>
    </row>
    <row r="18" spans="1:3" ht="7.5" customHeight="1" x14ac:dyDescent="0.25">
      <c r="A18" s="84"/>
      <c r="B18" s="84"/>
      <c r="C18" s="91"/>
    </row>
    <row r="19" spans="1:3" x14ac:dyDescent="0.25">
      <c r="A19" s="85" t="s">
        <v>44</v>
      </c>
      <c r="B19" s="84"/>
      <c r="C19" s="92" t="s">
        <v>5</v>
      </c>
    </row>
    <row r="20" spans="1:3" ht="3.75" customHeight="1" x14ac:dyDescent="0.25">
      <c r="A20" s="84"/>
      <c r="B20" s="84"/>
      <c r="C20" s="89"/>
    </row>
    <row r="21" spans="1:3" x14ac:dyDescent="0.25">
      <c r="A21" s="85" t="s">
        <v>45</v>
      </c>
      <c r="B21" s="84"/>
      <c r="C21" s="92" t="s">
        <v>5</v>
      </c>
    </row>
    <row r="22" spans="1:3" ht="3.75" customHeight="1" x14ac:dyDescent="0.25">
      <c r="A22" s="85"/>
      <c r="B22" s="84"/>
      <c r="C22" s="93"/>
    </row>
    <row r="23" spans="1:3" x14ac:dyDescent="0.25">
      <c r="A23" s="85" t="s">
        <v>2</v>
      </c>
      <c r="B23" s="84"/>
      <c r="C23" s="92">
        <f>'Capacity-FQI_9-12'!K17</f>
        <v>66.858750000000001</v>
      </c>
    </row>
    <row r="24" spans="1:3" ht="3.75" customHeight="1" x14ac:dyDescent="0.25">
      <c r="A24" s="85"/>
      <c r="B24" s="84"/>
      <c r="C24" s="89"/>
    </row>
    <row r="25" spans="1:3" x14ac:dyDescent="0.25">
      <c r="A25" s="85" t="s">
        <v>3</v>
      </c>
      <c r="B25" s="84"/>
      <c r="C25" s="94" t="s">
        <v>5</v>
      </c>
    </row>
    <row r="26" spans="1:3" ht="3.75" customHeight="1" x14ac:dyDescent="0.25">
      <c r="A26" s="84"/>
      <c r="B26" s="84"/>
      <c r="C26" s="89"/>
    </row>
    <row r="27" spans="1:3" x14ac:dyDescent="0.25">
      <c r="A27" s="84"/>
      <c r="B27" s="84"/>
      <c r="C27" s="89"/>
    </row>
    <row r="28" spans="1:3" ht="15" customHeight="1" x14ac:dyDescent="0.25">
      <c r="A28" s="90" t="s">
        <v>46</v>
      </c>
      <c r="B28" s="84"/>
      <c r="C28" s="89"/>
    </row>
    <row r="29" spans="1:3" ht="7.5" customHeight="1" x14ac:dyDescent="0.25">
      <c r="A29" s="84"/>
      <c r="B29" s="84"/>
      <c r="C29" s="89"/>
    </row>
    <row r="30" spans="1:3" x14ac:dyDescent="0.25">
      <c r="A30" s="85" t="s">
        <v>47</v>
      </c>
      <c r="B30" s="84"/>
      <c r="C30" s="94">
        <f>'[2]Education Adequecy'!G17</f>
        <v>0.83374999999999988</v>
      </c>
    </row>
    <row r="31" spans="1:3" ht="3.75" customHeight="1" x14ac:dyDescent="0.25">
      <c r="A31" s="84"/>
      <c r="B31" s="84"/>
      <c r="C31" s="89"/>
    </row>
    <row r="32" spans="1:3" x14ac:dyDescent="0.25">
      <c r="A32" s="85" t="s">
        <v>48</v>
      </c>
      <c r="B32" s="84"/>
      <c r="C32" s="95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85"/>
      <c r="B33" s="84"/>
      <c r="C33" s="89"/>
    </row>
    <row r="34" spans="1:3" x14ac:dyDescent="0.25">
      <c r="A34" s="85" t="s">
        <v>49</v>
      </c>
      <c r="B34" s="84"/>
      <c r="C34" s="94">
        <f>'[2]Education Adequecy'!G27</f>
        <v>0</v>
      </c>
    </row>
    <row r="35" spans="1:3" ht="3.75" customHeight="1" x14ac:dyDescent="0.25">
      <c r="A35" s="84"/>
      <c r="B35" s="84"/>
      <c r="C35" s="89"/>
    </row>
    <row r="36" spans="1:3" x14ac:dyDescent="0.25">
      <c r="A36" s="85" t="s">
        <v>50</v>
      </c>
      <c r="B36" s="84"/>
      <c r="C36" s="95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4"/>
      <c r="B37" s="84"/>
      <c r="C37" s="84"/>
    </row>
    <row r="38" spans="1:3" x14ac:dyDescent="0.25">
      <c r="A38" s="84"/>
      <c r="B38" s="84"/>
      <c r="C38" s="84"/>
    </row>
    <row r="39" spans="1:3" x14ac:dyDescent="0.25">
      <c r="A39" s="84"/>
      <c r="B39" s="84"/>
      <c r="C39" s="84"/>
    </row>
    <row r="40" spans="1:3" x14ac:dyDescent="0.25">
      <c r="A40" s="84"/>
      <c r="B40" s="84"/>
      <c r="C40" s="84"/>
    </row>
    <row r="41" spans="1:3" x14ac:dyDescent="0.25">
      <c r="A41" s="84"/>
      <c r="B41" s="84"/>
      <c r="C41" s="84"/>
    </row>
  </sheetData>
  <mergeCells count="6">
    <mergeCell ref="A1:B1"/>
    <mergeCell ref="C1:L1"/>
    <mergeCell ref="A2:B2"/>
    <mergeCell ref="F2:L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Normal="100" workbookViewId="0">
      <selection activeCell="G21" sqref="G21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5.285156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22.71093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7" customFormat="1" ht="18" x14ac:dyDescent="0.25">
      <c r="A1" s="77" t="s">
        <v>34</v>
      </c>
      <c r="B1" s="77"/>
      <c r="C1" s="76" t="str">
        <f>'[1]Uniformat FCI'!C1:G1</f>
        <v>Fast Track Success Academy</v>
      </c>
      <c r="D1" s="76"/>
      <c r="E1" s="76"/>
      <c r="F1" s="76"/>
      <c r="G1" s="76"/>
      <c r="H1" s="76"/>
      <c r="I1" s="76"/>
      <c r="J1" s="75" t="s">
        <v>33</v>
      </c>
      <c r="K1" s="75"/>
      <c r="L1" s="75"/>
      <c r="M1" s="75"/>
      <c r="N1" s="75"/>
      <c r="O1" s="75"/>
      <c r="P1" s="74"/>
      <c r="Q1" s="74"/>
      <c r="R1" s="74"/>
      <c r="S1" s="73"/>
    </row>
    <row r="2" spans="1:19" s="67" customFormat="1" ht="12.75" customHeight="1" x14ac:dyDescent="0.25">
      <c r="A2" s="71" t="s">
        <v>32</v>
      </c>
      <c r="B2" s="71"/>
      <c r="C2" s="72">
        <f>'[1]Uniformat FCI'!C2</f>
        <v>31069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8"/>
      <c r="Q2" s="68"/>
      <c r="R2" s="68"/>
      <c r="S2" s="68"/>
    </row>
    <row r="3" spans="1:19" s="67" customFormat="1" ht="12.75" customHeight="1" x14ac:dyDescent="0.25">
      <c r="A3" s="71" t="s">
        <v>31</v>
      </c>
      <c r="B3" s="71"/>
      <c r="C3" s="70">
        <f>'[1]Uniformat FCI'!C5</f>
        <v>28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  <c r="P3" s="68"/>
      <c r="Q3" s="68"/>
      <c r="R3" s="68"/>
      <c r="S3" s="68"/>
    </row>
    <row r="5" spans="1:19" ht="5.25" customHeight="1" x14ac:dyDescent="0.25"/>
    <row r="6" spans="1:19" ht="12.2" customHeight="1" x14ac:dyDescent="0.25">
      <c r="A6" s="61" t="s">
        <v>27</v>
      </c>
      <c r="B6" s="62"/>
      <c r="C6" s="61" t="s">
        <v>30</v>
      </c>
      <c r="D6" s="66" t="s">
        <v>29</v>
      </c>
      <c r="E6" s="66"/>
      <c r="F6" s="66"/>
      <c r="G6" s="66"/>
      <c r="H6" s="65" t="s">
        <v>28</v>
      </c>
      <c r="I6" s="64"/>
      <c r="J6" s="64"/>
      <c r="K6" s="64"/>
      <c r="L6" s="62"/>
      <c r="M6" s="61" t="s">
        <v>17</v>
      </c>
    </row>
    <row r="7" spans="1:19" ht="18.600000000000001" customHeight="1" x14ac:dyDescent="0.25">
      <c r="A7" s="61" t="s">
        <v>27</v>
      </c>
      <c r="B7" s="62"/>
      <c r="C7" s="61" t="s">
        <v>26</v>
      </c>
      <c r="D7" s="63" t="s">
        <v>25</v>
      </c>
      <c r="E7" s="63" t="s">
        <v>24</v>
      </c>
      <c r="F7" s="63" t="s">
        <v>23</v>
      </c>
      <c r="G7" s="63" t="s">
        <v>22</v>
      </c>
      <c r="H7" s="63" t="s">
        <v>21</v>
      </c>
      <c r="I7" s="63" t="s">
        <v>20</v>
      </c>
      <c r="J7" s="63" t="s">
        <v>19</v>
      </c>
      <c r="K7" s="63" t="s">
        <v>18</v>
      </c>
      <c r="L7" s="62"/>
      <c r="M7" s="61" t="s">
        <v>17</v>
      </c>
    </row>
    <row r="8" spans="1:19" ht="3.2" customHeight="1" x14ac:dyDescent="0.25">
      <c r="A8" s="60"/>
      <c r="B8" s="26"/>
      <c r="C8" s="59"/>
      <c r="D8" s="58"/>
      <c r="E8" s="58"/>
      <c r="F8" s="58"/>
      <c r="G8" s="58"/>
      <c r="H8" s="58"/>
      <c r="I8" s="58"/>
      <c r="J8" s="58"/>
      <c r="K8" s="58"/>
      <c r="L8" s="57"/>
      <c r="M8" s="56"/>
      <c r="N8" s="26"/>
      <c r="O8" s="26"/>
    </row>
    <row r="9" spans="1:19" ht="10.15" customHeight="1" x14ac:dyDescent="0.25">
      <c r="A9" s="55" t="s">
        <v>16</v>
      </c>
      <c r="B9" s="51"/>
      <c r="C9" s="54"/>
      <c r="D9" s="53"/>
      <c r="E9" s="52"/>
      <c r="F9" s="52"/>
      <c r="G9" s="52"/>
      <c r="H9" s="52"/>
      <c r="I9" s="52"/>
      <c r="J9" s="52"/>
      <c r="K9" s="52"/>
      <c r="L9" s="37"/>
      <c r="M9" s="36"/>
    </row>
    <row r="10" spans="1:19" ht="10.15" customHeight="1" x14ac:dyDescent="0.25">
      <c r="A10" s="45" t="s">
        <v>15</v>
      </c>
      <c r="B10" s="51"/>
      <c r="C10" s="43" t="s">
        <v>14</v>
      </c>
      <c r="D10" s="49">
        <v>1020</v>
      </c>
      <c r="E10" s="48">
        <v>950</v>
      </c>
      <c r="F10" s="47">
        <f>D10-E10</f>
        <v>70</v>
      </c>
      <c r="G10" s="46">
        <f>IF(F10&gt;0,1,D10/E10)</f>
        <v>1</v>
      </c>
      <c r="H10" s="38">
        <f>E10/I10</f>
        <v>50.264550264550266</v>
      </c>
      <c r="I10" s="38">
        <v>18.899999999999999</v>
      </c>
      <c r="J10" s="38">
        <f>D10/I10</f>
        <v>53.968253968253975</v>
      </c>
      <c r="K10" s="38">
        <f>IF(D10/H10&gt;I10,I10,D10/H10)</f>
        <v>18.899999999999999</v>
      </c>
      <c r="L10" s="37"/>
      <c r="M10" s="50"/>
    </row>
    <row r="11" spans="1:19" ht="10.15" customHeight="1" x14ac:dyDescent="0.25">
      <c r="A11" s="45" t="s">
        <v>9</v>
      </c>
      <c r="B11" s="44"/>
      <c r="C11" s="43" t="s">
        <v>13</v>
      </c>
      <c r="D11" s="49">
        <v>760</v>
      </c>
      <c r="E11" s="48">
        <v>800</v>
      </c>
      <c r="F11" s="47">
        <f>D11-E11</f>
        <v>-40</v>
      </c>
      <c r="G11" s="46">
        <f>IF(F11&gt;0,1,D11/E11)</f>
        <v>0.95</v>
      </c>
      <c r="H11" s="38">
        <f>E11/I11</f>
        <v>42.328042328042329</v>
      </c>
      <c r="I11" s="38">
        <v>18.899999999999999</v>
      </c>
      <c r="J11" s="38">
        <f>D11/I11</f>
        <v>40.211640211640216</v>
      </c>
      <c r="K11" s="38">
        <f>IF(D11/H11&gt;I11,I11,D11/H11)</f>
        <v>17.954999999999998</v>
      </c>
      <c r="L11" s="37"/>
      <c r="M11" s="50"/>
    </row>
    <row r="12" spans="1:19" ht="10.15" customHeight="1" x14ac:dyDescent="0.25">
      <c r="A12" s="45" t="s">
        <v>9</v>
      </c>
      <c r="B12" s="44"/>
      <c r="C12" s="43" t="s">
        <v>12</v>
      </c>
      <c r="D12" s="49">
        <v>611</v>
      </c>
      <c r="E12" s="48">
        <v>800</v>
      </c>
      <c r="F12" s="47">
        <f>D12-E12</f>
        <v>-189</v>
      </c>
      <c r="G12" s="46">
        <f>IF(F12&gt;0,1,D12/E12)</f>
        <v>0.76375000000000004</v>
      </c>
      <c r="H12" s="38">
        <f>E12/I12</f>
        <v>42.328042328042329</v>
      </c>
      <c r="I12" s="38">
        <v>18.899999999999999</v>
      </c>
      <c r="J12" s="38">
        <f>D12/I12</f>
        <v>32.328042328042329</v>
      </c>
      <c r="K12" s="38">
        <f>IF(D12/H12&gt;I12,I12,D12/H12)</f>
        <v>14.434875</v>
      </c>
      <c r="L12" s="37"/>
      <c r="M12" s="50"/>
    </row>
    <row r="13" spans="1:19" ht="10.15" customHeight="1" x14ac:dyDescent="0.25">
      <c r="A13" s="45" t="s">
        <v>9</v>
      </c>
      <c r="B13" s="44"/>
      <c r="C13" s="43" t="s">
        <v>11</v>
      </c>
      <c r="D13" s="49">
        <v>659</v>
      </c>
      <c r="E13" s="48">
        <v>800</v>
      </c>
      <c r="F13" s="47">
        <f>D13-E13</f>
        <v>-141</v>
      </c>
      <c r="G13" s="46">
        <f>IF(F13&gt;0,1,D13/E13)</f>
        <v>0.82374999999999998</v>
      </c>
      <c r="H13" s="38">
        <f>E13/I13</f>
        <v>42.328042328042329</v>
      </c>
      <c r="I13" s="38">
        <v>18.899999999999999</v>
      </c>
      <c r="J13" s="38">
        <f>D13/I13</f>
        <v>34.867724867724867</v>
      </c>
      <c r="K13" s="38">
        <f>IF(D13/H13&gt;I13,I13,D13/H13)</f>
        <v>15.568875</v>
      </c>
      <c r="L13" s="37"/>
      <c r="M13" s="50"/>
    </row>
    <row r="14" spans="1:19" ht="10.15" customHeight="1" x14ac:dyDescent="0.25">
      <c r="A14" s="45" t="s">
        <v>9</v>
      </c>
      <c r="B14" s="44"/>
      <c r="C14" s="43" t="s">
        <v>10</v>
      </c>
      <c r="D14" s="49">
        <v>599</v>
      </c>
      <c r="E14" s="48">
        <v>800</v>
      </c>
      <c r="F14" s="47">
        <f>D14-E14</f>
        <v>-201</v>
      </c>
      <c r="G14" s="46">
        <f>IF(F14&gt;0,1,D14/E14)</f>
        <v>0.74875000000000003</v>
      </c>
      <c r="H14" s="38">
        <f>E14/I14</f>
        <v>42.328042328042329</v>
      </c>
      <c r="I14" s="38">
        <v>18.899999999999999</v>
      </c>
      <c r="J14" s="38">
        <f>D14/I14</f>
        <v>31.693121693121697</v>
      </c>
      <c r="K14" s="38">
        <v>0</v>
      </c>
      <c r="L14" s="37"/>
      <c r="M14" s="36"/>
    </row>
    <row r="15" spans="1:19" ht="10.15" customHeight="1" thickBot="1" x14ac:dyDescent="0.3">
      <c r="A15" s="45" t="s">
        <v>9</v>
      </c>
      <c r="B15" s="44"/>
      <c r="C15" s="43" t="s">
        <v>8</v>
      </c>
      <c r="D15" s="42">
        <v>573</v>
      </c>
      <c r="E15" s="41">
        <v>800</v>
      </c>
      <c r="F15" s="40">
        <f>D15-E15</f>
        <v>-227</v>
      </c>
      <c r="G15" s="39">
        <f>IF(F15&gt;0,1,D15/E15)</f>
        <v>0.71625000000000005</v>
      </c>
      <c r="H15" s="38">
        <f>E15/I15</f>
        <v>42.328042328042329</v>
      </c>
      <c r="I15" s="38">
        <v>18.899999999999999</v>
      </c>
      <c r="J15" s="38">
        <f>D15/I15</f>
        <v>30.31746031746032</v>
      </c>
      <c r="K15" s="38">
        <v>0</v>
      </c>
      <c r="L15" s="37"/>
      <c r="M15" s="36"/>
    </row>
    <row r="16" spans="1:19" ht="12.75" customHeight="1" thickBot="1" x14ac:dyDescent="0.3">
      <c r="A16" s="35"/>
      <c r="B16" s="17"/>
      <c r="C16" s="34"/>
      <c r="D16" s="5" t="s">
        <v>7</v>
      </c>
      <c r="E16" s="4"/>
      <c r="F16" s="33"/>
      <c r="G16" s="13">
        <f>AVERAGE(G10:G15)</f>
        <v>0.83374999999999988</v>
      </c>
      <c r="H16" s="32"/>
      <c r="I16" s="31"/>
      <c r="J16" s="30"/>
      <c r="K16" s="29"/>
      <c r="L16" s="28"/>
      <c r="M16" s="27"/>
      <c r="N16" s="26"/>
      <c r="O16" s="25"/>
    </row>
    <row r="17" spans="1:15" ht="12.75" customHeight="1" thickBot="1" x14ac:dyDescent="0.3">
      <c r="A17" s="24"/>
      <c r="B17" s="23"/>
      <c r="C17" s="22"/>
      <c r="D17" s="15" t="s">
        <v>6</v>
      </c>
      <c r="E17" s="14"/>
      <c r="F17" s="14"/>
      <c r="G17" s="21" t="s">
        <v>5</v>
      </c>
      <c r="H17" s="12" t="s">
        <v>4</v>
      </c>
      <c r="I17" s="11"/>
      <c r="J17" s="10"/>
      <c r="K17" s="9">
        <f>SUM(K9:K16)</f>
        <v>66.858750000000001</v>
      </c>
      <c r="L17" s="20"/>
      <c r="M17" s="16"/>
      <c r="N17" s="7"/>
      <c r="O17" s="19"/>
    </row>
    <row r="18" spans="1:15" ht="12.75" customHeight="1" thickBot="1" x14ac:dyDescent="0.3">
      <c r="A18" s="18"/>
      <c r="B18" s="17"/>
      <c r="C18" s="16"/>
      <c r="D18" s="15" t="s">
        <v>3</v>
      </c>
      <c r="E18" s="14"/>
      <c r="F18" s="14"/>
      <c r="G18" s="13" t="e">
        <f>G17/K17</f>
        <v>#VALUE!</v>
      </c>
      <c r="H18" s="12" t="s">
        <v>2</v>
      </c>
      <c r="I18" s="11"/>
      <c r="J18" s="10"/>
      <c r="K18" s="9">
        <f>K17*0.85</f>
        <v>56.8299375</v>
      </c>
      <c r="L18" s="8"/>
      <c r="M18" s="8"/>
      <c r="N18" s="7"/>
      <c r="O18" s="6"/>
    </row>
    <row r="19" spans="1:15" ht="15.75" thickBot="1" x14ac:dyDescent="0.3">
      <c r="H19" s="5" t="s">
        <v>1</v>
      </c>
      <c r="I19" s="4"/>
      <c r="J19" s="4"/>
      <c r="K19" s="3">
        <f>COUNTIF(K10:K15, "&gt;0")*21</f>
        <v>84</v>
      </c>
    </row>
    <row r="20" spans="1:15" ht="15.75" thickBot="1" x14ac:dyDescent="0.3">
      <c r="H20" s="5" t="s">
        <v>0</v>
      </c>
      <c r="I20" s="4"/>
      <c r="J20" s="4"/>
      <c r="K20" s="3">
        <f>K19*0.85</f>
        <v>71.399999999999991</v>
      </c>
    </row>
  </sheetData>
  <mergeCells count="23">
    <mergeCell ref="C6:C7"/>
    <mergeCell ref="D6:G6"/>
    <mergeCell ref="A1:B1"/>
    <mergeCell ref="C1:I1"/>
    <mergeCell ref="C8:M8"/>
    <mergeCell ref="B11:B16"/>
    <mergeCell ref="H19:J19"/>
    <mergeCell ref="H20:J20"/>
    <mergeCell ref="J1:O1"/>
    <mergeCell ref="A2:B2"/>
    <mergeCell ref="A3:B3"/>
    <mergeCell ref="H6:K6"/>
    <mergeCell ref="L6:L7"/>
    <mergeCell ref="M6:M7"/>
    <mergeCell ref="A6:A7"/>
    <mergeCell ref="B6:B7"/>
    <mergeCell ref="D16:F16"/>
    <mergeCell ref="A17:B18"/>
    <mergeCell ref="N17:N18"/>
    <mergeCell ref="D17:F17"/>
    <mergeCell ref="D18:F18"/>
    <mergeCell ref="H17:J17"/>
    <mergeCell ref="H18:J18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Capacity-FQI_9-12</vt:lpstr>
      <vt:lpstr>'Capacity-FQI_9-12'!Print_Area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2013-03-11T16:44:35Z</dcterms:created>
  <dcterms:modified xsi:type="dcterms:W3CDTF">2013-03-11T16:45:27Z</dcterms:modified>
</cp:coreProperties>
</file>