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'Capacity-FQI_K-8'!$A$1:$O$20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K19" i="1" s="1"/>
  <c r="K20" i="1" s="1"/>
  <c r="G20" i="1" s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/>
  <c r="H15" i="1"/>
  <c r="K15" i="1" s="1"/>
  <c r="J15" i="1"/>
  <c r="F16" i="1"/>
  <c r="G16" i="1" s="1"/>
  <c r="H16" i="1"/>
  <c r="J16" i="1"/>
  <c r="K16" i="1"/>
  <c r="F17" i="1"/>
  <c r="G17" i="1"/>
  <c r="H17" i="1"/>
  <c r="K17" i="1" s="1"/>
  <c r="J17" i="1"/>
  <c r="G18" i="1" l="1"/>
</calcChain>
</file>

<file path=xl/sharedStrings.xml><?xml version="1.0" encoding="utf-8"?>
<sst xmlns="http://schemas.openxmlformats.org/spreadsheetml/2006/main" count="54" uniqueCount="39">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</sst>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9" fontId="4" fillId="0" borderId="5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1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4" xfId="4" applyFont="1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2" fillId="0" borderId="15" xfId="4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center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8" xfId="5" applyFont="1" applyBorder="1" applyAlignment="1">
      <alignment horizontal="center" vertical="center"/>
    </xf>
    <xf numFmtId="0" fontId="2" fillId="0" borderId="16" xfId="4" applyBorder="1" applyAlignment="1">
      <alignment horizontal="left" vertical="center"/>
    </xf>
    <xf numFmtId="0" fontId="9" fillId="0" borderId="19" xfId="5" applyFont="1" applyBorder="1" applyAlignment="1">
      <alignment vertical="center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5" xfId="5" applyFont="1" applyBorder="1" applyAlignment="1">
      <alignment horizontal="center" vertical="center"/>
    </xf>
    <xf numFmtId="0" fontId="7" fillId="0" borderId="15" xfId="4" applyFont="1" applyBorder="1" applyAlignment="1">
      <alignment horizontal="left" vertical="top"/>
    </xf>
    <xf numFmtId="0" fontId="2" fillId="0" borderId="16" xfId="4" applyBorder="1" applyAlignment="1">
      <alignment horizontal="left" vertical="center"/>
    </xf>
    <xf numFmtId="0" fontId="2" fillId="0" borderId="20" xfId="4" applyBorder="1" applyAlignment="1">
      <alignment horizontal="left" vertical="top"/>
    </xf>
    <xf numFmtId="0" fontId="2" fillId="0" borderId="15" xfId="4" applyBorder="1" applyAlignment="1">
      <alignment horizontal="right" vertical="top"/>
    </xf>
    <xf numFmtId="0" fontId="2" fillId="0" borderId="16" xfId="4" applyBorder="1" applyAlignment="1">
      <alignment horizontal="right" vertical="top"/>
    </xf>
    <xf numFmtId="0" fontId="2" fillId="0" borderId="15" xfId="4" applyBorder="1" applyAlignment="1">
      <alignment horizontal="right" vertical="center"/>
    </xf>
    <xf numFmtId="0" fontId="2" fillId="0" borderId="21" xfId="4" applyBorder="1" applyAlignment="1">
      <alignment horizontal="right" vertical="center"/>
    </xf>
    <xf numFmtId="0" fontId="2" fillId="0" borderId="15" xfId="4" applyBorder="1" applyAlignment="1">
      <alignment horizontal="left" vertical="center"/>
    </xf>
    <xf numFmtId="0" fontId="2" fillId="0" borderId="15" xfId="4" applyBorder="1" applyAlignment="1">
      <alignment horizontal="center" vertical="center"/>
    </xf>
    <xf numFmtId="0" fontId="5" fillId="0" borderId="15" xfId="4" applyFont="1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5" xfId="4" applyFont="1" applyBorder="1" applyAlignment="1">
      <alignment horizontal="left" vertical="top" wrapText="1"/>
    </xf>
    <xf numFmtId="0" fontId="2" fillId="0" borderId="16" xfId="4" applyBorder="1" applyAlignment="1">
      <alignment horizontal="left" vertical="top" wrapText="1"/>
    </xf>
    <xf numFmtId="0" fontId="7" fillId="0" borderId="15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4" fillId="0" borderId="22" xfId="4" applyFont="1" applyBorder="1" applyAlignment="1">
      <alignment horizontal="center" vertical="top" wrapText="1"/>
    </xf>
    <xf numFmtId="0" fontId="4" fillId="0" borderId="22" xfId="4" applyFont="1" applyBorder="1" applyAlignment="1">
      <alignment horizontal="left" vertical="top" wrapText="1"/>
    </xf>
    <xf numFmtId="0" fontId="4" fillId="0" borderId="15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/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  <xf numFmtId="9" fontId="18" fillId="0" borderId="24" xfId="3" applyNumberFormat="1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uel%20L%20Berliner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muel%20L%20Berliner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Samuel L. Berliner</v>
          </cell>
        </row>
        <row r="2">
          <cell r="C2">
            <v>38882</v>
          </cell>
        </row>
        <row r="5">
          <cell r="C5">
            <v>38</v>
          </cell>
        </row>
        <row r="65">
          <cell r="H65">
            <v>8019412.5</v>
          </cell>
          <cell r="P65">
            <v>1923606.7933493545</v>
          </cell>
          <cell r="Q65">
            <v>0.23986879255174298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19">
          <cell r="G19">
            <v>0.88069444444444445</v>
          </cell>
        </row>
        <row r="29">
          <cell r="G29">
            <v>0.6599610297341969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2" customFormat="1" ht="20.25" customHeight="1" x14ac:dyDescent="0.3">
      <c r="A1" s="82" t="s">
        <v>24</v>
      </c>
      <c r="B1" s="82"/>
      <c r="C1" s="81" t="str">
        <f>'[1]Uniformat FCI'!C1:G1</f>
        <v>Samuel L. Berliner</v>
      </c>
      <c r="D1" s="81"/>
      <c r="E1" s="81"/>
      <c r="F1" s="83" t="s">
        <v>25</v>
      </c>
      <c r="G1" s="83"/>
      <c r="H1" s="83"/>
      <c r="I1" s="83"/>
      <c r="J1" s="83"/>
      <c r="K1" s="83"/>
      <c r="L1" s="83"/>
      <c r="M1" s="79"/>
      <c r="N1" s="79"/>
      <c r="O1" s="79"/>
      <c r="P1" s="78"/>
    </row>
    <row r="2" spans="1:16" s="72" customFormat="1" ht="15" customHeight="1" x14ac:dyDescent="0.25">
      <c r="A2" s="76" t="s">
        <v>22</v>
      </c>
      <c r="B2" s="76"/>
      <c r="C2" s="84">
        <f>'[1]Uniformat FCI'!C2</f>
        <v>38882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2" customFormat="1" ht="15" customHeight="1" x14ac:dyDescent="0.25">
      <c r="A3" s="76" t="s">
        <v>26</v>
      </c>
      <c r="B3" s="76"/>
      <c r="C3" s="85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72" customFormat="1" ht="15" customHeight="1" x14ac:dyDescent="0.25">
      <c r="A4" s="76" t="s">
        <v>21</v>
      </c>
      <c r="B4" s="76"/>
      <c r="C4" s="86">
        <f>'[1]Uniformat FCI'!C5</f>
        <v>38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72" customFormat="1" ht="15" customHeight="1" x14ac:dyDescent="0.25">
      <c r="A5" s="87"/>
      <c r="B5" s="87"/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2" customFormat="1" ht="15" customHeight="1" x14ac:dyDescent="0.25">
      <c r="A6" s="87" t="s">
        <v>27</v>
      </c>
      <c r="B6" s="87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7.5" customHeight="1" x14ac:dyDescent="0.25">
      <c r="A7" s="88"/>
      <c r="B7" s="88"/>
      <c r="C7" s="88"/>
    </row>
    <row r="8" spans="1:16" x14ac:dyDescent="0.25">
      <c r="A8" s="89" t="s">
        <v>28</v>
      </c>
      <c r="B8" s="88"/>
      <c r="C8" s="90">
        <f>'[1]Uniformat FCI'!Q65</f>
        <v>0.23986879255174298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29</v>
      </c>
      <c r="B10" s="88"/>
      <c r="C10" s="90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30</v>
      </c>
      <c r="B12" s="88"/>
      <c r="C12" s="92">
        <f>'[1]Uniformat FCI'!P65</f>
        <v>1923606.7933493545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31</v>
      </c>
      <c r="B14" s="88"/>
      <c r="C14" s="92">
        <f>'[1]Uniformat FCI'!H65</f>
        <v>8019412.5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32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3</v>
      </c>
      <c r="B19" s="88"/>
      <c r="C19" s="96">
        <v>38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33</v>
      </c>
      <c r="B21" s="88"/>
      <c r="C21" s="96">
        <v>108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0</v>
      </c>
      <c r="B23" s="88"/>
      <c r="C23" s="96">
        <v>76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1</v>
      </c>
      <c r="B25" s="88"/>
      <c r="C25" s="98">
        <f>C19/C23</f>
        <v>0.5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34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35</v>
      </c>
      <c r="B30" s="88"/>
      <c r="C30" s="99">
        <f>'[2]Education Adequecy'!G19</f>
        <v>0.88069444444444445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36</v>
      </c>
      <c r="B32" s="88"/>
      <c r="C32" s="10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37</v>
      </c>
      <c r="B34" s="88"/>
      <c r="C34" s="101">
        <f>'[2]Education Adequecy'!G29</f>
        <v>0.6599610297341969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38</v>
      </c>
      <c r="B36" s="88"/>
      <c r="C36" s="100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R27" sqref="R27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6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2" customFormat="1" ht="18" x14ac:dyDescent="0.25">
      <c r="A1" s="82" t="s">
        <v>24</v>
      </c>
      <c r="B1" s="82"/>
      <c r="C1" s="81" t="str">
        <f>'[1]Uniformat FCI'!C1:G1</f>
        <v>Samuel L. Berliner</v>
      </c>
      <c r="D1" s="81"/>
      <c r="E1" s="81"/>
      <c r="F1" s="81"/>
      <c r="G1" s="81"/>
      <c r="H1" s="81"/>
      <c r="I1" s="81"/>
      <c r="J1" s="80" t="s">
        <v>23</v>
      </c>
      <c r="K1" s="80"/>
      <c r="L1" s="80"/>
      <c r="M1" s="80"/>
      <c r="N1" s="80"/>
      <c r="O1" s="80"/>
      <c r="P1" s="79"/>
      <c r="Q1" s="79"/>
      <c r="R1" s="79"/>
      <c r="S1" s="78"/>
    </row>
    <row r="2" spans="1:19" s="72" customFormat="1" ht="12.75" customHeight="1" x14ac:dyDescent="0.25">
      <c r="A2" s="76" t="s">
        <v>22</v>
      </c>
      <c r="B2" s="76"/>
      <c r="C2" s="77">
        <f>'[1]Uniformat FCI'!C2</f>
        <v>38882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3"/>
      <c r="Q2" s="73"/>
      <c r="R2" s="73"/>
      <c r="S2" s="73"/>
    </row>
    <row r="3" spans="1:19" s="72" customFormat="1" ht="12.75" customHeight="1" x14ac:dyDescent="0.25">
      <c r="A3" s="76" t="s">
        <v>21</v>
      </c>
      <c r="B3" s="76"/>
      <c r="C3" s="75">
        <f>'[1]Uniformat FCI'!C5</f>
        <v>38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3"/>
      <c r="Q3" s="73"/>
      <c r="R3" s="73"/>
      <c r="S3" s="73"/>
    </row>
    <row r="5" spans="1:19" ht="5.25" customHeight="1" x14ac:dyDescent="0.25"/>
    <row r="6" spans="1:19" ht="12.2" customHeight="1" x14ac:dyDescent="0.25">
      <c r="A6" s="63" t="s">
        <v>17</v>
      </c>
      <c r="B6" s="64"/>
      <c r="C6" s="63" t="s">
        <v>20</v>
      </c>
      <c r="D6" s="71" t="s">
        <v>19</v>
      </c>
      <c r="E6" s="71"/>
      <c r="F6" s="71"/>
      <c r="G6" s="70"/>
      <c r="H6" s="69" t="s">
        <v>18</v>
      </c>
      <c r="I6" s="68"/>
      <c r="J6" s="68"/>
      <c r="K6" s="67"/>
      <c r="L6" s="64"/>
      <c r="M6" s="63" t="s">
        <v>7</v>
      </c>
    </row>
    <row r="7" spans="1:19" ht="18.600000000000001" customHeight="1" x14ac:dyDescent="0.25">
      <c r="A7" s="63" t="s">
        <v>17</v>
      </c>
      <c r="B7" s="64"/>
      <c r="C7" s="63" t="s">
        <v>16</v>
      </c>
      <c r="D7" s="65" t="s">
        <v>15</v>
      </c>
      <c r="E7" s="65" t="s">
        <v>14</v>
      </c>
      <c r="F7" s="65" t="s">
        <v>13</v>
      </c>
      <c r="G7" s="66" t="s">
        <v>12</v>
      </c>
      <c r="H7" s="65" t="s">
        <v>11</v>
      </c>
      <c r="I7" s="65" t="s">
        <v>10</v>
      </c>
      <c r="J7" s="65" t="s">
        <v>9</v>
      </c>
      <c r="K7" s="65" t="s">
        <v>8</v>
      </c>
      <c r="L7" s="64"/>
      <c r="M7" s="63" t="s">
        <v>7</v>
      </c>
    </row>
    <row r="8" spans="1:19" ht="3.2" customHeight="1" x14ac:dyDescent="0.25">
      <c r="A8" s="62"/>
      <c r="B8" s="16"/>
      <c r="C8" s="61"/>
      <c r="D8" s="59"/>
      <c r="E8" s="59"/>
      <c r="F8" s="59"/>
      <c r="G8" s="59"/>
      <c r="H8" s="59"/>
      <c r="I8" s="59"/>
      <c r="J8" s="59"/>
      <c r="K8" s="59"/>
      <c r="L8" s="60"/>
      <c r="M8" s="59"/>
      <c r="N8" s="16"/>
      <c r="O8" s="16"/>
    </row>
    <row r="9" spans="1:19" ht="10.15" customHeight="1" x14ac:dyDescent="0.25">
      <c r="A9" s="58" t="s">
        <v>6</v>
      </c>
      <c r="B9" s="50"/>
      <c r="C9" s="57"/>
      <c r="D9" s="56"/>
      <c r="E9" s="54"/>
      <c r="F9" s="54"/>
      <c r="G9" s="54"/>
      <c r="H9" s="55"/>
      <c r="I9" s="54"/>
      <c r="J9" s="54"/>
      <c r="K9" s="54"/>
      <c r="L9" s="53"/>
      <c r="M9" s="52"/>
      <c r="N9" s="51"/>
      <c r="O9" s="16"/>
    </row>
    <row r="10" spans="1:19" ht="10.15" customHeight="1" x14ac:dyDescent="0.25">
      <c r="A10" s="43" t="s">
        <v>5</v>
      </c>
      <c r="B10" s="50"/>
      <c r="C10" s="48">
        <v>5</v>
      </c>
      <c r="D10" s="47">
        <v>791</v>
      </c>
      <c r="E10" s="46">
        <v>900</v>
      </c>
      <c r="F10" s="45">
        <f>D10-E10</f>
        <v>-109</v>
      </c>
      <c r="G10" s="44">
        <f>IF(F10&gt;0,1,D10/E10)</f>
        <v>0.87888888888888894</v>
      </c>
      <c r="H10" s="36">
        <f>E10/I10</f>
        <v>75</v>
      </c>
      <c r="I10" s="36">
        <v>12</v>
      </c>
      <c r="J10" s="36">
        <f>D10/I10</f>
        <v>65.916666666666671</v>
      </c>
      <c r="K10" s="36">
        <f>IF(D10/H10&gt;I10,I10,D10/H10)</f>
        <v>10.546666666666667</v>
      </c>
      <c r="L10" s="35"/>
      <c r="M10" s="49"/>
    </row>
    <row r="11" spans="1:19" ht="10.15" customHeight="1" x14ac:dyDescent="0.25">
      <c r="A11" s="43" t="s">
        <v>5</v>
      </c>
      <c r="B11" s="42"/>
      <c r="C11" s="48">
        <v>8</v>
      </c>
      <c r="D11" s="47">
        <v>792</v>
      </c>
      <c r="E11" s="46">
        <v>900</v>
      </c>
      <c r="F11" s="45">
        <f>D11-E11</f>
        <v>-108</v>
      </c>
      <c r="G11" s="44">
        <f>IF(F11&gt;0,1,D11/E11)</f>
        <v>0.88</v>
      </c>
      <c r="H11" s="36">
        <f>E11/I11</f>
        <v>75</v>
      </c>
      <c r="I11" s="36">
        <v>12</v>
      </c>
      <c r="J11" s="36">
        <f>D11/I11</f>
        <v>66</v>
      </c>
      <c r="K11" s="36">
        <f>IF(D11/H11&gt;I11,I11,D11/H11)</f>
        <v>10.56</v>
      </c>
      <c r="L11" s="35"/>
      <c r="M11" s="49"/>
    </row>
    <row r="12" spans="1:19" ht="10.15" customHeight="1" x14ac:dyDescent="0.25">
      <c r="A12" s="43" t="s">
        <v>5</v>
      </c>
      <c r="B12" s="42"/>
      <c r="C12" s="48">
        <v>13</v>
      </c>
      <c r="D12" s="47">
        <v>793</v>
      </c>
      <c r="E12" s="46">
        <v>900</v>
      </c>
      <c r="F12" s="45">
        <f>D12-E12</f>
        <v>-107</v>
      </c>
      <c r="G12" s="44">
        <f>IF(F12&gt;0,1,D12/E12)</f>
        <v>0.88111111111111107</v>
      </c>
      <c r="H12" s="36">
        <f>E12/I12</f>
        <v>75</v>
      </c>
      <c r="I12" s="36">
        <v>12</v>
      </c>
      <c r="J12" s="36">
        <f>D12/I12</f>
        <v>66.083333333333329</v>
      </c>
      <c r="K12" s="36">
        <f>IF(D12/H12&gt;I12,I12,D12/H12)</f>
        <v>10.573333333333334</v>
      </c>
      <c r="L12" s="35"/>
      <c r="M12" s="49"/>
    </row>
    <row r="13" spans="1:19" ht="10.15" customHeight="1" x14ac:dyDescent="0.25">
      <c r="A13" s="43" t="s">
        <v>5</v>
      </c>
      <c r="B13" s="42"/>
      <c r="C13" s="48">
        <v>14</v>
      </c>
      <c r="D13" s="47">
        <v>793</v>
      </c>
      <c r="E13" s="46">
        <v>900</v>
      </c>
      <c r="F13" s="45">
        <f>D13-E13</f>
        <v>-107</v>
      </c>
      <c r="G13" s="44">
        <f>IF(F13&gt;0,1,D13/E13)</f>
        <v>0.88111111111111107</v>
      </c>
      <c r="H13" s="36">
        <f>E13/I13</f>
        <v>75</v>
      </c>
      <c r="I13" s="36">
        <v>12</v>
      </c>
      <c r="J13" s="36">
        <f>D13/I13</f>
        <v>66.083333333333329</v>
      </c>
      <c r="K13" s="36">
        <f>IF(D13/H13&gt;I13,I13,D13/H13)</f>
        <v>10.573333333333334</v>
      </c>
      <c r="L13" s="35"/>
      <c r="M13" s="49"/>
    </row>
    <row r="14" spans="1:19" ht="10.15" customHeight="1" x14ac:dyDescent="0.25">
      <c r="A14" s="43" t="s">
        <v>5</v>
      </c>
      <c r="B14" s="42"/>
      <c r="C14" s="48">
        <v>15</v>
      </c>
      <c r="D14" s="47">
        <v>793</v>
      </c>
      <c r="E14" s="46">
        <v>900</v>
      </c>
      <c r="F14" s="45">
        <f>D14-E14</f>
        <v>-107</v>
      </c>
      <c r="G14" s="44">
        <f>IF(F14&gt;0,1,D14/E14)</f>
        <v>0.88111111111111107</v>
      </c>
      <c r="H14" s="36">
        <f>E14/I14</f>
        <v>75</v>
      </c>
      <c r="I14" s="36">
        <v>12</v>
      </c>
      <c r="J14" s="36">
        <f>D14/I14</f>
        <v>66.083333333333329</v>
      </c>
      <c r="K14" s="36">
        <f>IF(D14/H14&gt;I14,I14,D14/H14)</f>
        <v>10.573333333333334</v>
      </c>
      <c r="L14" s="35"/>
      <c r="M14" s="34"/>
    </row>
    <row r="15" spans="1:19" ht="10.15" customHeight="1" x14ac:dyDescent="0.25">
      <c r="A15" s="43" t="s">
        <v>5</v>
      </c>
      <c r="B15" s="42"/>
      <c r="C15" s="48">
        <v>16</v>
      </c>
      <c r="D15" s="47">
        <v>793</v>
      </c>
      <c r="E15" s="46">
        <v>900</v>
      </c>
      <c r="F15" s="45">
        <f>D15-E15</f>
        <v>-107</v>
      </c>
      <c r="G15" s="44">
        <f>IF(F15&gt;0,1,D15/E15)</f>
        <v>0.88111111111111107</v>
      </c>
      <c r="H15" s="36">
        <f>E15/I15</f>
        <v>75</v>
      </c>
      <c r="I15" s="36">
        <v>12</v>
      </c>
      <c r="J15" s="36">
        <f>D15/I15</f>
        <v>66.083333333333329</v>
      </c>
      <c r="K15" s="36">
        <f>IF(D15/H15&gt;I15,I15,D15/H15)</f>
        <v>10.573333333333334</v>
      </c>
      <c r="L15" s="35"/>
      <c r="M15" s="34"/>
    </row>
    <row r="16" spans="1:19" ht="10.15" customHeight="1" x14ac:dyDescent="0.25">
      <c r="A16" s="43" t="s">
        <v>5</v>
      </c>
      <c r="B16" s="42"/>
      <c r="C16" s="48">
        <v>17</v>
      </c>
      <c r="D16" s="47">
        <v>793</v>
      </c>
      <c r="E16" s="46">
        <v>900</v>
      </c>
      <c r="F16" s="45">
        <f>D16-E16</f>
        <v>-107</v>
      </c>
      <c r="G16" s="44">
        <f>IF(F16&gt;0,1,D16/E16)</f>
        <v>0.88111111111111107</v>
      </c>
      <c r="H16" s="36">
        <f>E16/I16</f>
        <v>75</v>
      </c>
      <c r="I16" s="36">
        <v>12</v>
      </c>
      <c r="J16" s="36">
        <f>D16/I16</f>
        <v>66.083333333333329</v>
      </c>
      <c r="K16" s="36">
        <f>IF(D16/H16&gt;I16,I16,D16/H16)</f>
        <v>10.573333333333334</v>
      </c>
      <c r="L16" s="35"/>
      <c r="M16" s="34"/>
    </row>
    <row r="17" spans="1:15" ht="10.15" customHeight="1" thickBot="1" x14ac:dyDescent="0.3">
      <c r="A17" s="43" t="s">
        <v>5</v>
      </c>
      <c r="B17" s="42"/>
      <c r="C17" s="41">
        <v>18</v>
      </c>
      <c r="D17" s="40">
        <v>793</v>
      </c>
      <c r="E17" s="39">
        <v>900</v>
      </c>
      <c r="F17" s="38">
        <f>D17-E17</f>
        <v>-107</v>
      </c>
      <c r="G17" s="37">
        <f>IF(F17&gt;0,1,D17/E17)</f>
        <v>0.88111111111111107</v>
      </c>
      <c r="H17" s="36">
        <f>E17/I17</f>
        <v>75</v>
      </c>
      <c r="I17" s="36">
        <v>12</v>
      </c>
      <c r="J17" s="36">
        <f>D17/I17</f>
        <v>66.083333333333329</v>
      </c>
      <c r="K17" s="36">
        <f>IF(D17/H17&gt;I17,I17,D17/H17)</f>
        <v>10.573333333333334</v>
      </c>
      <c r="L17" s="35"/>
      <c r="M17" s="34"/>
    </row>
    <row r="18" spans="1:15" ht="12.75" customHeight="1" thickBot="1" x14ac:dyDescent="0.3">
      <c r="A18" s="33"/>
      <c r="B18" s="13"/>
      <c r="C18" s="32"/>
      <c r="D18" s="31" t="s">
        <v>4</v>
      </c>
      <c r="E18" s="30"/>
      <c r="F18" s="29"/>
      <c r="G18" s="9">
        <f>AVERAGE(G10:G17)</f>
        <v>0.88069444444444445</v>
      </c>
      <c r="H18" s="28"/>
      <c r="I18" s="27"/>
      <c r="J18" s="26"/>
      <c r="K18" s="25"/>
      <c r="L18" s="24"/>
      <c r="M18" s="23"/>
      <c r="N18" s="16"/>
      <c r="O18" s="22"/>
    </row>
    <row r="19" spans="1:15" ht="12.75" customHeight="1" thickBot="1" x14ac:dyDescent="0.3">
      <c r="A19" s="21"/>
      <c r="B19" s="20"/>
      <c r="C19" s="19"/>
      <c r="D19" s="11" t="s">
        <v>3</v>
      </c>
      <c r="E19" s="10"/>
      <c r="F19" s="10"/>
      <c r="G19" s="18">
        <v>38</v>
      </c>
      <c r="H19" s="8" t="s">
        <v>2</v>
      </c>
      <c r="I19" s="7"/>
      <c r="J19" s="6"/>
      <c r="K19" s="5">
        <f>SUM(K9:K18)</f>
        <v>84.546666666666681</v>
      </c>
      <c r="L19" s="17"/>
      <c r="M19" s="16"/>
      <c r="N19" s="4"/>
      <c r="O19" s="15"/>
    </row>
    <row r="20" spans="1:15" ht="12.75" customHeight="1" thickBot="1" x14ac:dyDescent="0.3">
      <c r="A20" s="14"/>
      <c r="B20" s="13"/>
      <c r="C20" s="12"/>
      <c r="D20" s="11" t="s">
        <v>1</v>
      </c>
      <c r="E20" s="10"/>
      <c r="F20" s="10"/>
      <c r="G20" s="9">
        <f>G19/K20</f>
        <v>0.49939546864322126</v>
      </c>
      <c r="H20" s="8" t="s">
        <v>0</v>
      </c>
      <c r="I20" s="7"/>
      <c r="J20" s="6"/>
      <c r="K20" s="5">
        <f>K19*0.9</f>
        <v>76.092000000000013</v>
      </c>
      <c r="N20" s="4"/>
      <c r="O20" s="3"/>
    </row>
  </sheetData>
  <mergeCells count="21">
    <mergeCell ref="N19:N20"/>
    <mergeCell ref="D19:F19"/>
    <mergeCell ref="D20:F20"/>
    <mergeCell ref="H19:J19"/>
    <mergeCell ref="H20:J20"/>
    <mergeCell ref="A1:B1"/>
    <mergeCell ref="C1:I1"/>
    <mergeCell ref="C8:M8"/>
    <mergeCell ref="B11:B18"/>
    <mergeCell ref="A19:B20"/>
    <mergeCell ref="D18:F18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2013-02-04T16:12:17Z</dcterms:created>
  <dcterms:modified xsi:type="dcterms:W3CDTF">2013-02-04T16:13:18Z</dcterms:modified>
</cp:coreProperties>
</file>